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hurch\CC\2026\ACM\"/>
    </mc:Choice>
  </mc:AlternateContent>
  <bookViews>
    <workbookView xWindow="0" yWindow="0" windowWidth="28800" windowHeight="11835"/>
  </bookViews>
  <sheets>
    <sheet name="BUDGET 2026" sheetId="3" r:id="rId1"/>
    <sheet name="BUDGET 2027 (PROV)" sheetId="4" r:id="rId2"/>
  </sheets>
  <definedNames>
    <definedName name="_xlnm.Print_Area" localSheetId="0">'BUDGET 2026'!$B$1:$K$35</definedName>
    <definedName name="_xlnm.Print_Area" localSheetId="1">'BUDGET 2027 (PROV)'!$B$1:$J$35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4" l="1"/>
  <c r="D26" i="4"/>
  <c r="E23" i="4"/>
  <c r="E24" i="4"/>
  <c r="E25" i="4"/>
  <c r="E26" i="4"/>
  <c r="E27" i="4"/>
  <c r="E28" i="4"/>
  <c r="E29" i="4"/>
  <c r="E30" i="4"/>
  <c r="E22" i="4"/>
  <c r="E12" i="4"/>
  <c r="E13" i="4"/>
  <c r="E14" i="4"/>
  <c r="E15" i="4"/>
  <c r="E16" i="4"/>
  <c r="E17" i="4"/>
  <c r="E18" i="4"/>
  <c r="E11" i="4"/>
  <c r="H23" i="4"/>
  <c r="H24" i="4"/>
  <c r="H25" i="4"/>
  <c r="H26" i="4"/>
  <c r="H27" i="4"/>
  <c r="H28" i="4"/>
  <c r="H29" i="4"/>
  <c r="H30" i="4"/>
  <c r="J31" i="3"/>
  <c r="E103" i="3"/>
  <c r="E96" i="3"/>
  <c r="E89" i="3"/>
  <c r="F70" i="3"/>
  <c r="F83" i="3" s="1"/>
  <c r="D27" i="3" s="1"/>
  <c r="H31" i="3" l="1"/>
  <c r="H19" i="3"/>
  <c r="J29" i="3"/>
  <c r="E86" i="4"/>
  <c r="D24" i="4" s="1"/>
  <c r="G62" i="4"/>
  <c r="G31" i="4"/>
  <c r="G19" i="4"/>
  <c r="I31" i="4"/>
  <c r="I19" i="4"/>
  <c r="J31" i="4"/>
  <c r="J19" i="4"/>
  <c r="J33" i="4" l="1"/>
  <c r="H33" i="3"/>
  <c r="I33" i="4"/>
  <c r="D15" i="3"/>
  <c r="D28" i="3" l="1"/>
  <c r="D25" i="3"/>
  <c r="D16" i="3"/>
  <c r="D19" i="3" l="1"/>
  <c r="E19" i="4"/>
  <c r="L31" i="3"/>
  <c r="L19" i="3"/>
  <c r="E93" i="4"/>
  <c r="E79" i="4"/>
  <c r="D23" i="4" s="1"/>
  <c r="G73" i="4"/>
  <c r="F31" i="4"/>
  <c r="G33" i="4"/>
  <c r="F19" i="4"/>
  <c r="D19" i="4"/>
  <c r="L33" i="3" l="1"/>
  <c r="D31" i="4"/>
  <c r="D33" i="4" s="1"/>
  <c r="D24" i="3" l="1"/>
  <c r="E31" i="4" l="1"/>
  <c r="E33" i="4" s="1"/>
  <c r="D31" i="3"/>
  <c r="D33" i="3" s="1"/>
  <c r="K31" i="3"/>
  <c r="K19" i="3"/>
  <c r="F31" i="3"/>
  <c r="F19" i="3"/>
  <c r="K33" i="3" l="1"/>
  <c r="F33" i="3"/>
  <c r="E31" i="3" l="1"/>
  <c r="I31" i="3"/>
  <c r="G31" i="3"/>
  <c r="J30" i="3"/>
  <c r="J28" i="3"/>
  <c r="J27" i="3"/>
  <c r="J26" i="3"/>
  <c r="J25" i="3"/>
  <c r="J24" i="3"/>
  <c r="J23" i="3"/>
  <c r="J22" i="3"/>
  <c r="H22" i="4" s="1"/>
  <c r="I19" i="3"/>
  <c r="G19" i="3"/>
  <c r="E19" i="3"/>
  <c r="J18" i="3"/>
  <c r="H18" i="4" s="1"/>
  <c r="J17" i="3"/>
  <c r="H17" i="4" s="1"/>
  <c r="J16" i="3"/>
  <c r="H16" i="4" s="1"/>
  <c r="J15" i="3"/>
  <c r="H15" i="4" s="1"/>
  <c r="J14" i="3"/>
  <c r="H14" i="4" s="1"/>
  <c r="J13" i="3"/>
  <c r="H13" i="4" s="1"/>
  <c r="J12" i="3"/>
  <c r="H12" i="4" s="1"/>
  <c r="J11" i="3"/>
  <c r="H11" i="4" s="1"/>
  <c r="H31" i="4" l="1"/>
  <c r="H19" i="4"/>
  <c r="I33" i="3"/>
  <c r="J19" i="3"/>
  <c r="E33" i="3"/>
  <c r="H33" i="4" l="1"/>
  <c r="J33" i="3"/>
</calcChain>
</file>

<file path=xl/sharedStrings.xml><?xml version="1.0" encoding="utf-8"?>
<sst xmlns="http://schemas.openxmlformats.org/spreadsheetml/2006/main" count="206" uniqueCount="108">
  <si>
    <t>Year</t>
  </si>
  <si>
    <t xml:space="preserve"> </t>
  </si>
  <si>
    <t>CHF</t>
  </si>
  <si>
    <t>Income :</t>
  </si>
  <si>
    <t>Cash offering</t>
  </si>
  <si>
    <t>Freewill offering</t>
  </si>
  <si>
    <t>Donations</t>
  </si>
  <si>
    <t>Fiction &amp; souvenir stall</t>
  </si>
  <si>
    <t xml:space="preserve">Special fund raising </t>
  </si>
  <si>
    <t>Total income</t>
  </si>
  <si>
    <t>Expenditure :</t>
  </si>
  <si>
    <t xml:space="preserve">Minister's stipend </t>
  </si>
  <si>
    <t>Minister's expenses</t>
  </si>
  <si>
    <t>Other expenses</t>
  </si>
  <si>
    <t>Givings - end of year, other</t>
  </si>
  <si>
    <t>Total expenditure</t>
  </si>
  <si>
    <t>Surplus (Deficit) for the period</t>
  </si>
  <si>
    <t>Mission Project Income</t>
  </si>
  <si>
    <t>Mission Project Expenditure</t>
  </si>
  <si>
    <t>Church Fair</t>
  </si>
  <si>
    <t xml:space="preserve">Interest on bank accounts  </t>
  </si>
  <si>
    <t>BUDGET</t>
  </si>
  <si>
    <t>I &amp; E</t>
  </si>
  <si>
    <t>for information</t>
  </si>
  <si>
    <t>Budget</t>
  </si>
  <si>
    <t>Actual  Vs</t>
  </si>
  <si>
    <t xml:space="preserve">Auditoire rent &amp; charges </t>
  </si>
  <si>
    <t>PRE-CLOSURE</t>
  </si>
  <si>
    <t>Employment costs (AVS, pension, insurances)</t>
  </si>
  <si>
    <t>Notes</t>
  </si>
  <si>
    <t>Estimated as follows:</t>
  </si>
  <si>
    <t>CofS/Presbytery dues  and charges</t>
  </si>
  <si>
    <t>RECG dues</t>
  </si>
  <si>
    <t>Bank Charges</t>
  </si>
  <si>
    <t>Church Newsletter costs</t>
  </si>
  <si>
    <t>RECG = Rassemblement des Eglises et Communautés Chrétiennes de Genève</t>
  </si>
  <si>
    <t>Sundry expenses</t>
  </si>
  <si>
    <t>Outreach projects</t>
  </si>
  <si>
    <t>Contingency funding</t>
  </si>
  <si>
    <t xml:space="preserve">Manse rent &amp; charges </t>
  </si>
  <si>
    <t>Website hosting costs</t>
  </si>
  <si>
    <t>Manse rent and charges</t>
  </si>
  <si>
    <t>Rent</t>
  </si>
  <si>
    <t>SIG</t>
  </si>
  <si>
    <t>Swisscom</t>
  </si>
  <si>
    <t>Generali</t>
  </si>
  <si>
    <t>Employment costs</t>
  </si>
  <si>
    <t>AVS</t>
  </si>
  <si>
    <t>Healthcare</t>
  </si>
  <si>
    <t>Auditoire rent and charges</t>
  </si>
  <si>
    <t>Utilities</t>
  </si>
  <si>
    <t>Cleaning</t>
  </si>
  <si>
    <t>Insurance</t>
  </si>
  <si>
    <t>OTIS</t>
  </si>
  <si>
    <t xml:space="preserve">Includes potential revision to designated signatories </t>
  </si>
  <si>
    <t>Included to allow for unforeseen expenditures; ideally not to be spent</t>
  </si>
  <si>
    <t>Aspirational amount to be targeted following partial recovery of cash donation levels post-lockdown</t>
  </si>
  <si>
    <t>Pulpit Fees</t>
  </si>
  <si>
    <t>Organist and Choir Director expenses</t>
  </si>
  <si>
    <t>PROV BUDGET</t>
  </si>
  <si>
    <t>REV BUDGET</t>
  </si>
  <si>
    <t>Raised to accommodate requests for increased investment in Choir and Organist (expenditures to be approved by CC still)</t>
  </si>
  <si>
    <t>Provided for pastoral initiatives such as the Church Away Day; raised to accommodate Future Focus requirements</t>
  </si>
  <si>
    <t>2025 aspiration is maintained here with no further increase foreseen until 2025 performance is known</t>
  </si>
  <si>
    <t>Planned 2025 level maintained on assumption of no growth relative to budget due to switches to other forms of giving</t>
  </si>
  <si>
    <t>Planned at 2025 levels</t>
  </si>
  <si>
    <t>Planned as a target for Future Focus initiatives</t>
  </si>
  <si>
    <t>Assumes Church Fair, either physical or virtual, performing at a similar level to that seen in 2025</t>
  </si>
  <si>
    <t>Assumes 6 months of higher gross stipend, offset by lower, direct taxation, 6 months of temporary coverage and CHF 15,000 moving costs</t>
  </si>
  <si>
    <t>Expenses</t>
  </si>
  <si>
    <t>Assumes 6 months of employment costs without direct taxation but with some additional expenses budgeted for</t>
  </si>
  <si>
    <t>Based on 2025 estimates, assuming no changes to 2026</t>
  </si>
  <si>
    <t>Aligned with 2025 levels</t>
  </si>
  <si>
    <t>No significant increase in utility costs planned from 2025 to 2026</t>
  </si>
  <si>
    <t>Assumes additional expenditure which may be needed in terms of fabric for new Minister</t>
  </si>
  <si>
    <t>Fabric investment</t>
  </si>
  <si>
    <t>BUDGET 2026  / INCOME &amp; EXPENDITURE 31.12.2025</t>
  </si>
  <si>
    <t>Apr 2026</t>
  </si>
  <si>
    <t>Minister Change and Locum Costs</t>
  </si>
  <si>
    <t>Jan-Mar</t>
  </si>
  <si>
    <t>Ambitious estimate retained based on increase seen over 2023 with expectation of additional donation amounts being converted to FWO</t>
  </si>
  <si>
    <t>Reduced based on 2025 performance; 2026 Q1 performance driven by a single donation resulting from reimbursement of</t>
  </si>
  <si>
    <t>previously overpaid employment costs</t>
  </si>
  <si>
    <t>Reduced according to actual performance since 2023</t>
  </si>
  <si>
    <t>Aspirations as high as CHF 30,000 have never been reached post-COVID so this seems a more realistic ambition</t>
  </si>
  <si>
    <t>Assumes Church will no longer be able to organize a Church Fair in 2026</t>
  </si>
  <si>
    <t>Assumes no Associate Minister contract is finalized before the end of 2026</t>
  </si>
  <si>
    <t>Additional envelope permitted in case of rising utility costs due to geopolitical events (more likely to be visible in case of Auditoire than</t>
  </si>
  <si>
    <t>Manse)</t>
  </si>
  <si>
    <t>Boosted for uncertain times</t>
  </si>
  <si>
    <t>Provided for pastoral initiatives such as the Church Away Day; raised to</t>
  </si>
  <si>
    <t>accommodate Future Focus requirements</t>
  </si>
  <si>
    <t>Included to allow for unforeseen expenditures, boosted for uncertain times;</t>
  </si>
  <si>
    <t>ideally not to be spent</t>
  </si>
  <si>
    <t>EXAMINED</t>
  </si>
  <si>
    <t>PROVISIONAL BUDGET 2027  / INCOME &amp; EXPENDITURE 31.12.2025</t>
  </si>
  <si>
    <t>The 2027 budget has been prepared on the basis of the proposed 2026 budget revision for adoption by the ACM in mid-2026, due to be implemented as of 01 January 2026. It should be re-visited at the ACM in 2027 to confirm and/or correct any elements deemed necessary for the remainder of 2027 at that point. This budget assumes that the office of Minister will be filled by an Associate Minister during 2027.</t>
  </si>
  <si>
    <t>Aspirational amount to be targeted in line with cash donation levels post-lockdown</t>
  </si>
  <si>
    <t>2026 aspiration is maintained here</t>
  </si>
  <si>
    <t>Planned at 2026 levels</t>
  </si>
  <si>
    <t>Originally planned 2026 level maintained to provide a realistic degree of ambition for fund-raising</t>
  </si>
  <si>
    <t>Assumes a full-time Minister of pensionable age with spouse and children to support</t>
  </si>
  <si>
    <t>Assumes overall increases in rent and charges but less fabric investment as has been seen in 2026</t>
  </si>
  <si>
    <t>Designed to give a new Minister fiscal room for maneouvre</t>
  </si>
  <si>
    <t>Budgeted at revised 2026 levels</t>
  </si>
  <si>
    <t>Based on 2026 estimates, assuming no changes to 2027</t>
  </si>
  <si>
    <t>Aligned with 2026 levels</t>
  </si>
  <si>
    <t>The 2026 provisional budget was prepared and approved on the basis of actual cost estimates, derived from early 2025, together with estimates of income levels required to meet expenditures (approximately). The revised version presented below (changes in red) takes the basis of the provisional and applies the actual performance seen in 2025 as well as in early 2026. In this instance, it also takes into account the loss of a full-time Minister from June 2025 and assumes that this will be covered by short-term measures for the duration of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</si>
</sst>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43" formatCode="_ * #,##0.00_ ;_ * \-#,##0.00_ ;_ * &quot;-&quot;??_ ;_ @_ "/>
    <numFmt numFmtId="164" formatCode="_(* #,##0_);_(* \(#,##0\);_(* &quot;-&quot;_);_(@_)"/>
    <numFmt numFmtId="165" formatCode="_(* #,##0_);_(* \(#,##0\);_(* &quot;-&quot;??_);_(@_)"/>
    <numFmt numFmtId="166" formatCode="_ * #,##0_ ;_ * \-#,##0_ ;_ * &quot;-&quot;??_ ;_ @_ "/>
  </numFmts>
  <fonts count="25" x14ac:knownFonts="1">
    <font>
      <sz val="11"/>
      <color theme="1"/>
      <name val="Calibri"/>
      <family val="2"/>
      <scheme val="minor"/>
    </font>
    <font>
      <sz val="11"/>
      <color theme="1"/>
      <name val="Calibri"/>
      <family val="2"/>
      <scheme val="minor"/>
    </font>
    <font>
      <sz val="10"/>
      <name val="Arial"/>
      <family val="2"/>
    </font>
    <font>
      <b/>
      <u/>
      <sz val="12"/>
      <name val="Arial"/>
      <family val="2"/>
    </font>
    <font>
      <b/>
      <sz val="11"/>
      <color theme="1"/>
      <name val="Calibri"/>
      <family val="2"/>
      <scheme val="minor"/>
    </font>
    <font>
      <b/>
      <u/>
      <sz val="10"/>
      <name val="Helv"/>
    </font>
    <font>
      <b/>
      <sz val="10"/>
      <name val="Helv"/>
    </font>
    <font>
      <sz val="10"/>
      <name val="Helv"/>
    </font>
    <font>
      <sz val="12"/>
      <color theme="1"/>
      <name val="Calibri"/>
      <family val="2"/>
      <scheme val="minor"/>
    </font>
    <font>
      <b/>
      <sz val="12"/>
      <color theme="1"/>
      <name val="Calibri"/>
      <family val="2"/>
      <scheme val="minor"/>
    </font>
    <font>
      <b/>
      <u/>
      <sz val="12"/>
      <name val="Calibri"/>
      <family val="2"/>
      <scheme val="minor"/>
    </font>
    <font>
      <b/>
      <sz val="12"/>
      <name val="Calibri"/>
      <family val="2"/>
      <scheme val="minor"/>
    </font>
    <font>
      <sz val="12"/>
      <name val="Calibri"/>
      <family val="2"/>
      <scheme val="minor"/>
    </font>
    <font>
      <b/>
      <i/>
      <sz val="12"/>
      <name val="Calibri"/>
      <family val="2"/>
      <scheme val="minor"/>
    </font>
    <font>
      <b/>
      <sz val="10"/>
      <name val="Calibri"/>
      <family val="2"/>
      <scheme val="minor"/>
    </font>
    <font>
      <b/>
      <u val="doubleAccounting"/>
      <sz val="12"/>
      <name val="Calibri"/>
      <family val="2"/>
      <scheme val="minor"/>
    </font>
    <font>
      <b/>
      <u val="singleAccounting"/>
      <sz val="12"/>
      <name val="Calibri"/>
      <family val="2"/>
      <scheme val="minor"/>
    </font>
    <font>
      <b/>
      <u/>
      <sz val="14"/>
      <name val="Calibri"/>
      <family val="2"/>
      <scheme val="minor"/>
    </font>
    <font>
      <sz val="11"/>
      <name val="Calibri"/>
      <family val="2"/>
      <scheme val="minor"/>
    </font>
    <font>
      <sz val="9"/>
      <name val="Calibri"/>
      <family val="2"/>
      <scheme val="minor"/>
    </font>
    <font>
      <b/>
      <sz val="11"/>
      <name val="Calibri"/>
      <family val="2"/>
      <scheme val="minor"/>
    </font>
    <font>
      <sz val="11"/>
      <color rgb="FFFF0000"/>
      <name val="Calibri"/>
      <family val="2"/>
      <scheme val="minor"/>
    </font>
    <font>
      <sz val="12"/>
      <color rgb="FFFF0000"/>
      <name val="Calibri"/>
      <family val="2"/>
      <scheme val="minor"/>
    </font>
    <font>
      <b/>
      <u val="doubleAccounting"/>
      <sz val="12"/>
      <color rgb="FFFF0000"/>
      <name val="Calibri"/>
      <family val="2"/>
      <scheme val="minor"/>
    </font>
    <font>
      <b/>
      <sz val="12"/>
      <color rgb="FFFF0000"/>
      <name val="Calibri"/>
      <family val="2"/>
      <scheme val="minor"/>
    </font>
  </fonts>
  <fills count="2">
    <fill>
      <patternFill patternType="none"/>
    </fill>
    <fill>
      <patternFill patternType="gray125"/>
    </fill>
  </fills>
  <borders count="2">
    <border>
      <left/>
      <right/>
      <top/>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164" fontId="2" fillId="0" borderId="0" applyFont="0" applyFill="0" applyBorder="0" applyAlignment="0" applyProtection="0"/>
  </cellStyleXfs>
  <cellXfs count="85">
    <xf numFmtId="0" fontId="0" fillId="0" borderId="0" xfId="0"/>
    <xf numFmtId="0" fontId="3" fillId="0" borderId="0" xfId="0" applyFont="1"/>
    <xf numFmtId="166" fontId="0" fillId="0" borderId="0" xfId="1" applyNumberFormat="1" applyFont="1"/>
    <xf numFmtId="43" fontId="5" fillId="0" borderId="0" xfId="1" applyFont="1" applyAlignment="1">
      <alignment vertical="top" wrapText="1"/>
    </xf>
    <xf numFmtId="43" fontId="5" fillId="0" borderId="0" xfId="1" applyFont="1" applyAlignment="1">
      <alignment horizontal="left" vertical="top" wrapText="1"/>
    </xf>
    <xf numFmtId="43" fontId="5" fillId="0" borderId="0" xfId="1" applyFont="1" applyBorder="1" applyAlignment="1">
      <alignment horizontal="left" vertical="top" wrapText="1"/>
    </xf>
    <xf numFmtId="166" fontId="6" fillId="0" borderId="0" xfId="1" applyNumberFormat="1" applyFont="1" applyAlignment="1">
      <alignment vertical="top" wrapText="1"/>
    </xf>
    <xf numFmtId="43" fontId="0" fillId="0" borderId="0" xfId="1" applyFont="1" applyAlignment="1">
      <alignment vertical="top" wrapText="1"/>
    </xf>
    <xf numFmtId="43" fontId="0" fillId="0" borderId="0" xfId="0" applyNumberFormat="1"/>
    <xf numFmtId="166" fontId="8" fillId="0" borderId="0" xfId="1" applyNumberFormat="1" applyFont="1"/>
    <xf numFmtId="166" fontId="7" fillId="0" borderId="0" xfId="1" applyNumberFormat="1" applyFont="1" applyAlignment="1">
      <alignment vertical="top" wrapText="1"/>
    </xf>
    <xf numFmtId="14" fontId="4" fillId="0" borderId="0" xfId="1" applyNumberFormat="1" applyFont="1" applyAlignment="1">
      <alignment horizontal="left" vertical="center" wrapText="1"/>
    </xf>
    <xf numFmtId="43" fontId="9" fillId="0" borderId="0" xfId="1" applyFont="1" applyAlignment="1">
      <alignment vertical="top" wrapText="1"/>
    </xf>
    <xf numFmtId="43" fontId="9" fillId="0" borderId="0" xfId="0" applyNumberFormat="1" applyFont="1"/>
    <xf numFmtId="43" fontId="6" fillId="0" borderId="0" xfId="1" applyFont="1" applyFill="1" applyAlignment="1">
      <alignment vertical="top" wrapText="1"/>
    </xf>
    <xf numFmtId="0" fontId="10" fillId="0" borderId="0" xfId="0" applyFont="1"/>
    <xf numFmtId="41" fontId="11" fillId="0" borderId="0" xfId="2" applyFont="1" applyAlignment="1">
      <alignment horizontal="center"/>
    </xf>
    <xf numFmtId="166" fontId="11" fillId="0" borderId="0" xfId="2" applyNumberFormat="1" applyFont="1" applyAlignment="1">
      <alignment horizontal="center"/>
    </xf>
    <xf numFmtId="0" fontId="12" fillId="0" borderId="0" xfId="0" applyFont="1"/>
    <xf numFmtId="1" fontId="11" fillId="0" borderId="0" xfId="3" applyNumberFormat="1" applyFont="1" applyAlignment="1">
      <alignment horizontal="center"/>
    </xf>
    <xf numFmtId="0" fontId="11" fillId="0" borderId="0" xfId="0" applyFont="1"/>
    <xf numFmtId="166" fontId="10" fillId="0" borderId="0" xfId="3" applyNumberFormat="1" applyFont="1" applyAlignment="1">
      <alignment horizontal="center"/>
    </xf>
    <xf numFmtId="164" fontId="10" fillId="0" borderId="0" xfId="3" applyFont="1" applyAlignment="1">
      <alignment horizontal="center"/>
    </xf>
    <xf numFmtId="0" fontId="13" fillId="0" borderId="0" xfId="0" applyFont="1"/>
    <xf numFmtId="166" fontId="12" fillId="0" borderId="0" xfId="1" applyNumberFormat="1" applyFont="1"/>
    <xf numFmtId="166" fontId="8" fillId="0" borderId="0" xfId="1" applyNumberFormat="1" applyFont="1" applyAlignment="1">
      <alignment horizontal="center"/>
    </xf>
    <xf numFmtId="166" fontId="8" fillId="0" borderId="0" xfId="1" applyNumberFormat="1" applyFont="1" applyAlignment="1">
      <alignment horizontal="right"/>
    </xf>
    <xf numFmtId="164" fontId="15" fillId="0" borderId="0" xfId="3" applyFont="1"/>
    <xf numFmtId="166" fontId="15" fillId="0" borderId="0" xfId="3" applyNumberFormat="1" applyFont="1"/>
    <xf numFmtId="166" fontId="12" fillId="0" borderId="0" xfId="1" applyNumberFormat="1" applyFont="1" applyAlignment="1">
      <alignment horizontal="center"/>
    </xf>
    <xf numFmtId="164" fontId="16" fillId="0" borderId="0" xfId="3" applyFont="1"/>
    <xf numFmtId="164" fontId="11" fillId="0" borderId="0" xfId="3" applyFont="1" applyBorder="1"/>
    <xf numFmtId="164" fontId="11" fillId="0" borderId="1" xfId="3" applyFont="1" applyBorder="1"/>
    <xf numFmtId="0" fontId="14" fillId="0" borderId="0" xfId="0" applyFont="1"/>
    <xf numFmtId="0" fontId="8" fillId="0" borderId="0" xfId="0" applyFont="1"/>
    <xf numFmtId="166" fontId="8" fillId="0" borderId="0" xfId="0" applyNumberFormat="1" applyFont="1" applyAlignment="1">
      <alignment horizontal="center"/>
    </xf>
    <xf numFmtId="166" fontId="11" fillId="0" borderId="0" xfId="1" applyNumberFormat="1" applyFont="1" applyAlignment="1">
      <alignment vertical="top" wrapText="1"/>
    </xf>
    <xf numFmtId="0" fontId="9" fillId="0" borderId="0" xfId="0" applyFont="1"/>
    <xf numFmtId="0" fontId="8" fillId="0" borderId="0" xfId="0" applyFont="1" applyAlignment="1">
      <alignment horizontal="center"/>
    </xf>
    <xf numFmtId="49" fontId="9" fillId="0" borderId="0" xfId="0" applyNumberFormat="1" applyFont="1" applyAlignment="1">
      <alignment horizontal="left"/>
    </xf>
    <xf numFmtId="43" fontId="10" fillId="0" borderId="0" xfId="1" applyFont="1" applyAlignment="1">
      <alignment vertical="top" wrapText="1"/>
    </xf>
    <xf numFmtId="0" fontId="17" fillId="0" borderId="0" xfId="0" applyFont="1"/>
    <xf numFmtId="166" fontId="19" fillId="0" borderId="0" xfId="1" applyNumberFormat="1" applyFont="1" applyAlignment="1">
      <alignment horizontal="center" vertical="center"/>
    </xf>
    <xf numFmtId="0" fontId="18" fillId="0" borderId="0" xfId="0" applyFont="1" applyFill="1"/>
    <xf numFmtId="166" fontId="0" fillId="0" borderId="0" xfId="1" applyNumberFormat="1" applyFont="1" applyFill="1"/>
    <xf numFmtId="166" fontId="18" fillId="0" borderId="0" xfId="1" applyNumberFormat="1" applyFont="1" applyFill="1"/>
    <xf numFmtId="0" fontId="18" fillId="0" borderId="0" xfId="0" applyFont="1" applyFill="1" applyBorder="1"/>
    <xf numFmtId="43" fontId="18" fillId="0" borderId="0" xfId="1" applyFont="1" applyFill="1"/>
    <xf numFmtId="0" fontId="0" fillId="0" borderId="0" xfId="0" applyFill="1"/>
    <xf numFmtId="166" fontId="11" fillId="0" borderId="0" xfId="1" applyNumberFormat="1" applyFont="1" applyFill="1" applyAlignment="1">
      <alignment horizontal="center"/>
    </xf>
    <xf numFmtId="166" fontId="12" fillId="0" borderId="0" xfId="1" applyNumberFormat="1" applyFont="1" applyFill="1" applyAlignment="1">
      <alignment horizontal="center"/>
    </xf>
    <xf numFmtId="166" fontId="11" fillId="0" borderId="0" xfId="2" applyNumberFormat="1" applyFont="1" applyFill="1" applyAlignment="1">
      <alignment horizontal="center"/>
    </xf>
    <xf numFmtId="1" fontId="11" fillId="0" borderId="0" xfId="3" applyNumberFormat="1" applyFont="1" applyFill="1" applyAlignment="1">
      <alignment horizontal="center"/>
    </xf>
    <xf numFmtId="1" fontId="12" fillId="0" borderId="0" xfId="3" applyNumberFormat="1" applyFont="1" applyFill="1" applyAlignment="1">
      <alignment horizontal="center"/>
    </xf>
    <xf numFmtId="166" fontId="10" fillId="0" borderId="0" xfId="1" applyNumberFormat="1" applyFont="1" applyFill="1" applyAlignment="1">
      <alignment horizontal="center"/>
    </xf>
    <xf numFmtId="166" fontId="8" fillId="0" borderId="0" xfId="1" applyNumberFormat="1" applyFont="1" applyFill="1"/>
    <xf numFmtId="0" fontId="8" fillId="0" borderId="0" xfId="0" applyFont="1" applyFill="1"/>
    <xf numFmtId="166" fontId="11" fillId="0" borderId="0" xfId="1" applyNumberFormat="1" applyFont="1" applyFill="1" applyAlignment="1">
      <alignment vertical="top" wrapText="1"/>
    </xf>
    <xf numFmtId="166" fontId="15" fillId="0" borderId="0" xfId="3" applyNumberFormat="1" applyFont="1" applyFill="1"/>
    <xf numFmtId="165" fontId="11" fillId="0" borderId="1" xfId="3" applyNumberFormat="1" applyFont="1" applyFill="1" applyBorder="1"/>
    <xf numFmtId="43" fontId="10" fillId="0" borderId="0" xfId="1" applyFont="1" applyFill="1" applyAlignment="1">
      <alignment vertical="top" wrapText="1"/>
    </xf>
    <xf numFmtId="43" fontId="5" fillId="0" borderId="0" xfId="1" applyFont="1" applyFill="1" applyAlignment="1">
      <alignment horizontal="left" vertical="top" wrapText="1"/>
    </xf>
    <xf numFmtId="0" fontId="3" fillId="0" borderId="0" xfId="0" applyFont="1" applyFill="1"/>
    <xf numFmtId="166" fontId="10" fillId="0" borderId="0" xfId="3" applyNumberFormat="1" applyFont="1" applyFill="1" applyAlignment="1">
      <alignment horizontal="center"/>
    </xf>
    <xf numFmtId="166" fontId="12" fillId="0" borderId="0" xfId="1" applyNumberFormat="1" applyFont="1" applyFill="1"/>
    <xf numFmtId="166" fontId="13" fillId="0" borderId="0" xfId="1" applyNumberFormat="1" applyFont="1" applyFill="1"/>
    <xf numFmtId="0" fontId="8" fillId="0" borderId="0" xfId="0" applyFont="1" applyFill="1" applyAlignment="1">
      <alignment horizontal="center"/>
    </xf>
    <xf numFmtId="166" fontId="0" fillId="0" borderId="0" xfId="0" applyNumberFormat="1"/>
    <xf numFmtId="0" fontId="0" fillId="0" borderId="0" xfId="0" applyAlignment="1">
      <alignment vertical="top" wrapText="1"/>
    </xf>
    <xf numFmtId="14" fontId="4" fillId="0" borderId="0" xfId="1" applyNumberFormat="1" applyFont="1" applyAlignment="1">
      <alignment horizontal="left" vertical="top" wrapText="1"/>
    </xf>
    <xf numFmtId="0" fontId="18" fillId="0" borderId="0" xfId="0" applyFont="1" applyFill="1" applyAlignment="1">
      <alignment vertical="top" wrapText="1"/>
    </xf>
    <xf numFmtId="166" fontId="18" fillId="0" borderId="0" xfId="1" applyNumberFormat="1" applyFont="1" applyFill="1" applyAlignment="1">
      <alignment vertical="top" wrapText="1"/>
    </xf>
    <xf numFmtId="0" fontId="21" fillId="0" borderId="0" xfId="0" applyFont="1" applyFill="1"/>
    <xf numFmtId="166" fontId="22" fillId="0" borderId="0" xfId="1" applyNumberFormat="1" applyFont="1" applyFill="1"/>
    <xf numFmtId="166" fontId="23" fillId="0" borderId="0" xfId="3" applyNumberFormat="1" applyFont="1" applyFill="1"/>
    <xf numFmtId="165" fontId="24" fillId="0" borderId="1" xfId="3" applyNumberFormat="1" applyFont="1" applyFill="1" applyBorder="1"/>
    <xf numFmtId="166" fontId="21" fillId="0" borderId="0" xfId="1" applyNumberFormat="1" applyFont="1" applyFill="1"/>
    <xf numFmtId="0" fontId="21" fillId="0" borderId="0" xfId="0" applyFont="1"/>
    <xf numFmtId="166" fontId="21" fillId="0" borderId="0" xfId="1" applyNumberFormat="1" applyFont="1"/>
    <xf numFmtId="0" fontId="18" fillId="0" borderId="0" xfId="0" applyFont="1"/>
    <xf numFmtId="0" fontId="18" fillId="0" borderId="0" xfId="0" applyFont="1" applyAlignment="1">
      <alignment horizontal="left" vertical="top" wrapText="1"/>
    </xf>
    <xf numFmtId="164" fontId="12" fillId="0" borderId="0" xfId="3" applyFont="1"/>
    <xf numFmtId="164" fontId="0" fillId="0" borderId="0" xfId="0" applyNumberFormat="1"/>
    <xf numFmtId="0" fontId="20" fillId="0" borderId="0" xfId="0" applyFont="1" applyAlignment="1">
      <alignment horizontal="left" vertical="top" wrapText="1"/>
    </xf>
    <xf numFmtId="0" fontId="18" fillId="0" borderId="0" xfId="0" applyFont="1" applyAlignment="1">
      <alignment horizontal="left" vertical="top" wrapText="1"/>
    </xf>
  </cellXfs>
  <cellStyles count="4">
    <cellStyle name="Comma [0]_Acc'tsanalApl2004" xfId="3"/>
    <cellStyle name="Milliers" xfId="1" builtinId="3"/>
    <cellStyle name="Millier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03"/>
  <sheetViews>
    <sheetView tabSelected="1" topLeftCell="B1" zoomScaleNormal="100" workbookViewId="0">
      <selection activeCell="B4" sqref="B4"/>
    </sheetView>
  </sheetViews>
  <sheetFormatPr baseColWidth="10" defaultColWidth="9.140625" defaultRowHeight="15" x14ac:dyDescent="0.25"/>
  <cols>
    <col min="1" max="1" width="3" customWidth="1"/>
    <col min="2" max="2" width="47.140625" customWidth="1"/>
    <col min="3" max="3" width="3.42578125" customWidth="1"/>
    <col min="4" max="4" width="17" style="48" customWidth="1"/>
    <col min="5" max="5" width="17" bestFit="1" customWidth="1"/>
    <col min="6" max="6" width="17" customWidth="1"/>
    <col min="7" max="7" width="2.7109375" style="44" customWidth="1"/>
    <col min="8" max="8" width="13" style="44" customWidth="1"/>
    <col min="9" max="9" width="13" style="48" customWidth="1"/>
    <col min="10" max="12" width="14.7109375" bestFit="1" customWidth="1"/>
    <col min="13" max="13" width="12.28515625" bestFit="1" customWidth="1"/>
    <col min="14" max="14" width="11.140625" bestFit="1" customWidth="1"/>
    <col min="15" max="15" width="12.28515625" bestFit="1" customWidth="1"/>
    <col min="16" max="16" width="13.5703125" bestFit="1" customWidth="1"/>
    <col min="17" max="17" width="12.28515625" bestFit="1" customWidth="1"/>
    <col min="18" max="18" width="13.5703125" bestFit="1" customWidth="1"/>
    <col min="19" max="20" width="11.5703125" bestFit="1" customWidth="1"/>
    <col min="21" max="21" width="12.7109375" bestFit="1" customWidth="1"/>
    <col min="22" max="22" width="11.5703125" bestFit="1" customWidth="1"/>
    <col min="23" max="23" width="12.7109375" bestFit="1" customWidth="1"/>
    <col min="25" max="25" width="10.42578125" bestFit="1" customWidth="1"/>
    <col min="37" max="37" width="10.85546875" bestFit="1" customWidth="1"/>
  </cols>
  <sheetData>
    <row r="1" spans="2:28" ht="18.75" x14ac:dyDescent="0.3">
      <c r="B1" s="41" t="s">
        <v>76</v>
      </c>
      <c r="C1" s="1"/>
      <c r="D1" s="62"/>
      <c r="E1" s="1"/>
    </row>
    <row r="2" spans="2:28" ht="18.75" x14ac:dyDescent="0.3">
      <c r="B2" s="41"/>
      <c r="C2" s="1"/>
      <c r="D2" s="62"/>
      <c r="E2" s="1"/>
    </row>
    <row r="3" spans="2:28" s="68" customFormat="1" ht="53.25" customHeight="1" x14ac:dyDescent="0.25">
      <c r="B3" s="83" t="s">
        <v>107</v>
      </c>
      <c r="C3" s="83"/>
      <c r="D3" s="83"/>
      <c r="E3" s="83"/>
      <c r="F3" s="83"/>
      <c r="G3" s="83"/>
      <c r="H3" s="83"/>
      <c r="I3" s="83"/>
      <c r="J3" s="83"/>
      <c r="K3" s="83"/>
      <c r="L3" s="83"/>
    </row>
    <row r="4" spans="2:28" ht="18.75" x14ac:dyDescent="0.3">
      <c r="B4" s="41"/>
      <c r="C4" s="1"/>
      <c r="D4" s="62"/>
      <c r="E4" s="1"/>
    </row>
    <row r="5" spans="2:28" ht="16.5" customHeight="1" x14ac:dyDescent="0.25">
      <c r="B5" s="33" t="s">
        <v>27</v>
      </c>
      <c r="C5" s="1"/>
      <c r="D5" s="1"/>
      <c r="E5" s="62"/>
      <c r="F5" s="1"/>
      <c r="G5"/>
      <c r="H5"/>
      <c r="I5" s="44"/>
      <c r="J5" s="48"/>
      <c r="K5" t="s">
        <v>23</v>
      </c>
      <c r="L5" t="s">
        <v>23</v>
      </c>
    </row>
    <row r="6" spans="2:28" ht="15.75" x14ac:dyDescent="0.25">
      <c r="B6" s="15"/>
      <c r="C6" s="16"/>
      <c r="D6" s="51" t="s">
        <v>60</v>
      </c>
      <c r="E6" s="51" t="s">
        <v>59</v>
      </c>
      <c r="F6" s="17" t="s">
        <v>21</v>
      </c>
      <c r="G6" s="34"/>
      <c r="H6" s="49" t="s">
        <v>22</v>
      </c>
      <c r="I6" s="49" t="s">
        <v>22</v>
      </c>
      <c r="J6" s="50" t="s">
        <v>25</v>
      </c>
      <c r="K6" s="17" t="s">
        <v>0</v>
      </c>
      <c r="L6" s="17" t="s">
        <v>0</v>
      </c>
      <c r="N6" s="3"/>
      <c r="O6" s="3"/>
      <c r="P6" s="3"/>
      <c r="Q6" s="4"/>
      <c r="R6" s="4"/>
      <c r="S6" s="4"/>
      <c r="T6" s="3"/>
      <c r="U6" s="4"/>
      <c r="V6" s="5"/>
      <c r="W6" s="5"/>
      <c r="X6" s="5"/>
      <c r="Y6" s="5"/>
      <c r="Z6" s="3"/>
      <c r="AA6" s="3"/>
      <c r="AB6" s="4"/>
    </row>
    <row r="7" spans="2:28" ht="15.75" x14ac:dyDescent="0.25">
      <c r="B7" s="18"/>
      <c r="C7" s="16"/>
      <c r="D7" s="51" t="s">
        <v>0</v>
      </c>
      <c r="E7" s="51" t="s">
        <v>0</v>
      </c>
      <c r="F7" s="17" t="s">
        <v>0</v>
      </c>
      <c r="G7" s="34"/>
      <c r="H7" s="17" t="s">
        <v>79</v>
      </c>
      <c r="I7" s="51" t="s">
        <v>0</v>
      </c>
      <c r="J7" s="50" t="s">
        <v>24</v>
      </c>
      <c r="K7" s="19">
        <v>2024</v>
      </c>
      <c r="L7" s="19">
        <v>2023</v>
      </c>
    </row>
    <row r="8" spans="2:28" ht="15.75" x14ac:dyDescent="0.25">
      <c r="B8" s="20" t="s">
        <v>1</v>
      </c>
      <c r="C8" s="19"/>
      <c r="D8" s="52">
        <v>2026</v>
      </c>
      <c r="E8" s="52">
        <v>2026</v>
      </c>
      <c r="F8" s="19">
        <v>2025</v>
      </c>
      <c r="G8" s="34"/>
      <c r="H8" s="52">
        <v>2026</v>
      </c>
      <c r="I8" s="52">
        <v>2025</v>
      </c>
      <c r="J8" s="53">
        <v>2025</v>
      </c>
      <c r="K8" s="21" t="s">
        <v>2</v>
      </c>
      <c r="L8" s="21" t="s">
        <v>2</v>
      </c>
    </row>
    <row r="9" spans="2:28" ht="15.75" x14ac:dyDescent="0.25">
      <c r="B9" s="18"/>
      <c r="C9" s="22"/>
      <c r="D9" s="63" t="s">
        <v>2</v>
      </c>
      <c r="E9" s="63" t="s">
        <v>2</v>
      </c>
      <c r="F9" s="21" t="s">
        <v>2</v>
      </c>
      <c r="G9" s="34"/>
      <c r="H9" s="54" t="s">
        <v>2</v>
      </c>
      <c r="I9" s="54" t="s">
        <v>2</v>
      </c>
      <c r="J9" s="50" t="s">
        <v>2</v>
      </c>
      <c r="K9" s="35" t="s">
        <v>94</v>
      </c>
      <c r="L9" s="35" t="s">
        <v>94</v>
      </c>
    </row>
    <row r="10" spans="2:28" ht="15.75" x14ac:dyDescent="0.25">
      <c r="B10" s="23" t="s">
        <v>3</v>
      </c>
      <c r="C10" s="42"/>
      <c r="D10" s="64"/>
      <c r="E10" s="64"/>
      <c r="F10" s="24"/>
      <c r="G10" s="34"/>
      <c r="H10" s="34"/>
      <c r="I10" s="55"/>
      <c r="J10" s="56"/>
      <c r="K10" s="34"/>
      <c r="L10" s="34"/>
    </row>
    <row r="11" spans="2:28" ht="15.75" x14ac:dyDescent="0.25">
      <c r="B11" s="18" t="s">
        <v>4</v>
      </c>
      <c r="C11" s="42">
        <v>1</v>
      </c>
      <c r="D11" s="73">
        <v>25000</v>
      </c>
      <c r="E11" s="64">
        <v>30000</v>
      </c>
      <c r="F11" s="64">
        <v>30000</v>
      </c>
      <c r="G11" s="34"/>
      <c r="H11" s="81">
        <v>4790</v>
      </c>
      <c r="I11" s="81">
        <v>19642</v>
      </c>
      <c r="J11" s="57">
        <f>-F11+I11</f>
        <v>-10358</v>
      </c>
      <c r="K11" s="81">
        <v>24250.6</v>
      </c>
      <c r="L11" s="25">
        <v>21464.28</v>
      </c>
      <c r="N11" s="82"/>
    </row>
    <row r="12" spans="2:28" ht="15.75" x14ac:dyDescent="0.25">
      <c r="B12" s="18" t="s">
        <v>5</v>
      </c>
      <c r="C12" s="42">
        <v>2</v>
      </c>
      <c r="D12" s="64">
        <v>115000</v>
      </c>
      <c r="E12" s="64">
        <v>115000</v>
      </c>
      <c r="F12" s="64">
        <v>115000</v>
      </c>
      <c r="G12" s="34"/>
      <c r="H12" s="81">
        <v>21475</v>
      </c>
      <c r="I12" s="81">
        <v>103807</v>
      </c>
      <c r="J12" s="57">
        <f t="shared" ref="J12:J18" si="0">-F12+I12</f>
        <v>-11193</v>
      </c>
      <c r="K12" s="81">
        <v>106659.5</v>
      </c>
      <c r="L12" s="9">
        <v>88542.99</v>
      </c>
    </row>
    <row r="13" spans="2:28" ht="15.75" x14ac:dyDescent="0.25">
      <c r="B13" s="18" t="s">
        <v>6</v>
      </c>
      <c r="C13" s="42">
        <v>3</v>
      </c>
      <c r="D13" s="73">
        <v>18000</v>
      </c>
      <c r="E13" s="64">
        <v>30000</v>
      </c>
      <c r="F13" s="64">
        <v>30000</v>
      </c>
      <c r="G13" s="34"/>
      <c r="H13" s="81">
        <v>7727</v>
      </c>
      <c r="I13" s="81">
        <v>16625</v>
      </c>
      <c r="J13" s="57">
        <f t="shared" si="0"/>
        <v>-13375</v>
      </c>
      <c r="K13" s="81">
        <v>26247.91</v>
      </c>
      <c r="L13" s="9">
        <v>54889.130000000005</v>
      </c>
      <c r="N13" s="82"/>
    </row>
    <row r="14" spans="2:28" ht="15.75" x14ac:dyDescent="0.25">
      <c r="B14" s="18" t="s">
        <v>7</v>
      </c>
      <c r="C14" s="42">
        <v>4</v>
      </c>
      <c r="D14" s="73">
        <v>200</v>
      </c>
      <c r="E14" s="64">
        <v>500</v>
      </c>
      <c r="F14" s="64">
        <v>500</v>
      </c>
      <c r="G14" s="34"/>
      <c r="H14" s="81"/>
      <c r="I14" s="81">
        <v>101</v>
      </c>
      <c r="J14" s="57">
        <f t="shared" si="0"/>
        <v>-399</v>
      </c>
      <c r="K14" s="81">
        <v>193.55</v>
      </c>
      <c r="L14" s="9">
        <v>253.15</v>
      </c>
    </row>
    <row r="15" spans="2:28" ht="15.75" x14ac:dyDescent="0.25">
      <c r="B15" s="18" t="s">
        <v>20</v>
      </c>
      <c r="C15" s="42"/>
      <c r="D15" s="64">
        <f t="shared" ref="D15:D16" si="1">E15</f>
        <v>300</v>
      </c>
      <c r="E15" s="64">
        <v>300</v>
      </c>
      <c r="F15" s="64">
        <v>300</v>
      </c>
      <c r="G15" s="34"/>
      <c r="H15" s="81"/>
      <c r="I15" s="81">
        <v>132</v>
      </c>
      <c r="J15" s="57">
        <f t="shared" si="0"/>
        <v>-168</v>
      </c>
      <c r="K15" s="81">
        <v>441</v>
      </c>
      <c r="L15" s="9">
        <v>336.2</v>
      </c>
    </row>
    <row r="16" spans="2:28" ht="15.75" x14ac:dyDescent="0.25">
      <c r="B16" s="18" t="s">
        <v>8</v>
      </c>
      <c r="C16" s="42">
        <v>5</v>
      </c>
      <c r="D16" s="64">
        <f t="shared" si="1"/>
        <v>9000</v>
      </c>
      <c r="E16" s="64">
        <v>9000</v>
      </c>
      <c r="F16" s="64">
        <v>7500</v>
      </c>
      <c r="G16" s="34"/>
      <c r="H16" s="81">
        <v>395</v>
      </c>
      <c r="I16" s="81">
        <v>7481</v>
      </c>
      <c r="J16" s="57">
        <f t="shared" si="0"/>
        <v>-19</v>
      </c>
      <c r="K16" s="81">
        <v>2375.6999999999998</v>
      </c>
      <c r="L16" s="9">
        <v>3364</v>
      </c>
    </row>
    <row r="17" spans="2:26" ht="15.75" x14ac:dyDescent="0.25">
      <c r="B17" s="18" t="s">
        <v>19</v>
      </c>
      <c r="C17" s="42">
        <v>6</v>
      </c>
      <c r="D17" s="73">
        <v>0</v>
      </c>
      <c r="E17" s="64">
        <v>15000</v>
      </c>
      <c r="F17" s="64">
        <v>15000</v>
      </c>
      <c r="G17" s="34"/>
      <c r="H17" s="81">
        <v>20</v>
      </c>
      <c r="I17" s="81">
        <v>11738</v>
      </c>
      <c r="J17" s="57">
        <f t="shared" si="0"/>
        <v>-3262</v>
      </c>
      <c r="K17" s="81">
        <v>13818.62</v>
      </c>
      <c r="L17" s="26">
        <v>15336.41</v>
      </c>
      <c r="N17" s="3"/>
      <c r="O17" s="4"/>
      <c r="P17" s="4"/>
      <c r="Q17" s="4"/>
      <c r="R17" s="3"/>
      <c r="S17" s="4"/>
      <c r="T17" s="5"/>
      <c r="U17" s="5"/>
      <c r="V17" s="5"/>
      <c r="W17" s="5"/>
      <c r="X17" s="3"/>
      <c r="Y17" s="3"/>
      <c r="Z17" s="4"/>
    </row>
    <row r="18" spans="2:26" ht="15.75" x14ac:dyDescent="0.25">
      <c r="B18" s="18" t="s">
        <v>17</v>
      </c>
      <c r="C18" s="42"/>
      <c r="D18" s="64">
        <v>0</v>
      </c>
      <c r="E18" s="64">
        <v>0</v>
      </c>
      <c r="F18" s="64">
        <v>0</v>
      </c>
      <c r="G18" s="34"/>
      <c r="H18" s="81"/>
      <c r="I18" s="81">
        <v>20795</v>
      </c>
      <c r="J18" s="57">
        <f t="shared" si="0"/>
        <v>20795</v>
      </c>
      <c r="K18" s="81">
        <v>26522.400000000001</v>
      </c>
      <c r="L18" s="29">
        <v>30027</v>
      </c>
      <c r="O18" s="6"/>
      <c r="S18" s="6"/>
      <c r="T18" s="6"/>
      <c r="U18" s="6"/>
      <c r="V18" s="6"/>
      <c r="W18" s="6"/>
      <c r="X18" s="6"/>
      <c r="Y18" s="6"/>
      <c r="Z18" s="6"/>
    </row>
    <row r="19" spans="2:26" ht="18" x14ac:dyDescent="0.4">
      <c r="B19" s="20" t="s">
        <v>9</v>
      </c>
      <c r="C19" s="42"/>
      <c r="D19" s="74">
        <f t="shared" ref="D19" si="2">SUM(D11:D18)</f>
        <v>167500</v>
      </c>
      <c r="E19" s="58">
        <f t="shared" ref="E19:K19" si="3">SUM(E11:E18)</f>
        <v>199800</v>
      </c>
      <c r="F19" s="58">
        <f t="shared" si="3"/>
        <v>198300</v>
      </c>
      <c r="G19" s="28">
        <f t="shared" si="3"/>
        <v>0</v>
      </c>
      <c r="H19" s="58">
        <f t="shared" si="3"/>
        <v>34407</v>
      </c>
      <c r="I19" s="58">
        <f t="shared" si="3"/>
        <v>180321</v>
      </c>
      <c r="J19" s="58">
        <f t="shared" si="3"/>
        <v>-17979</v>
      </c>
      <c r="K19" s="28">
        <f t="shared" si="3"/>
        <v>200509.28</v>
      </c>
      <c r="L19" s="28">
        <f t="shared" ref="L19" si="4">SUM(L11:L18)</f>
        <v>214213.16000000003</v>
      </c>
    </row>
    <row r="20" spans="2:26" ht="15.75" x14ac:dyDescent="0.25">
      <c r="B20" s="34"/>
      <c r="C20" s="42"/>
      <c r="D20" s="55"/>
      <c r="E20" s="55"/>
      <c r="F20" s="55"/>
      <c r="G20" s="34"/>
      <c r="H20" s="34"/>
      <c r="I20" s="55"/>
      <c r="J20" s="56"/>
      <c r="K20" s="9"/>
      <c r="L20" s="9"/>
    </row>
    <row r="21" spans="2:26" ht="15.75" x14ac:dyDescent="0.25">
      <c r="B21" s="23" t="s">
        <v>10</v>
      </c>
      <c r="C21" s="42"/>
      <c r="D21" s="65"/>
      <c r="E21" s="65"/>
      <c r="F21" s="65"/>
      <c r="G21" s="34"/>
      <c r="H21" s="34"/>
      <c r="I21" s="55"/>
      <c r="J21" s="56"/>
      <c r="K21" s="9"/>
      <c r="L21" s="9"/>
    </row>
    <row r="22" spans="2:26" ht="15.75" x14ac:dyDescent="0.25">
      <c r="B22" s="18" t="s">
        <v>11</v>
      </c>
      <c r="C22" s="42">
        <v>7</v>
      </c>
      <c r="D22" s="73">
        <v>0</v>
      </c>
      <c r="E22" s="64">
        <v>57640</v>
      </c>
      <c r="F22" s="64">
        <v>37100</v>
      </c>
      <c r="G22" s="34"/>
      <c r="H22" s="81">
        <v>0</v>
      </c>
      <c r="I22" s="81">
        <v>22600</v>
      </c>
      <c r="J22" s="57">
        <f t="shared" ref="J22:J30" si="5">-F22+I22</f>
        <v>-14500</v>
      </c>
      <c r="K22" s="81">
        <v>54240</v>
      </c>
      <c r="L22" s="9">
        <v>54240</v>
      </c>
      <c r="N22" s="9"/>
      <c r="O22" s="67"/>
    </row>
    <row r="23" spans="2:26" ht="15.75" x14ac:dyDescent="0.25">
      <c r="B23" s="18" t="s">
        <v>28</v>
      </c>
      <c r="C23" s="42">
        <v>8</v>
      </c>
      <c r="D23" s="73">
        <v>0</v>
      </c>
      <c r="E23" s="64">
        <v>19000</v>
      </c>
      <c r="F23" s="64">
        <v>15625</v>
      </c>
      <c r="G23" s="34"/>
      <c r="H23" s="81">
        <v>0</v>
      </c>
      <c r="I23" s="81">
        <v>48866</v>
      </c>
      <c r="J23" s="57">
        <f t="shared" si="5"/>
        <v>33241</v>
      </c>
      <c r="K23" s="81">
        <v>37942.850000000028</v>
      </c>
      <c r="L23" s="9">
        <v>36241.600000000006</v>
      </c>
      <c r="N23" s="9"/>
      <c r="O23" s="67"/>
    </row>
    <row r="24" spans="2:26" ht="15.75" x14ac:dyDescent="0.25">
      <c r="B24" s="18" t="s">
        <v>39</v>
      </c>
      <c r="C24" s="42">
        <v>9</v>
      </c>
      <c r="D24" s="64">
        <f t="shared" ref="D24:D28" si="6">E24</f>
        <v>35000</v>
      </c>
      <c r="E24" s="64">
        <v>35000</v>
      </c>
      <c r="F24" s="64">
        <v>26540</v>
      </c>
      <c r="G24" s="34"/>
      <c r="H24" s="81">
        <v>6561</v>
      </c>
      <c r="I24" s="81">
        <v>35295</v>
      </c>
      <c r="J24" s="57">
        <f t="shared" si="5"/>
        <v>8755</v>
      </c>
      <c r="K24" s="81">
        <v>26700.350000000006</v>
      </c>
      <c r="L24" s="9">
        <v>24356.599999999995</v>
      </c>
      <c r="N24" s="9"/>
      <c r="O24" s="67"/>
    </row>
    <row r="25" spans="2:26" ht="15.75" x14ac:dyDescent="0.25">
      <c r="B25" s="18" t="s">
        <v>12</v>
      </c>
      <c r="C25" s="42"/>
      <c r="D25" s="64">
        <f t="shared" si="6"/>
        <v>1000</v>
      </c>
      <c r="E25" s="64">
        <v>1000</v>
      </c>
      <c r="F25" s="64">
        <v>1000</v>
      </c>
      <c r="G25" s="34"/>
      <c r="H25" s="81">
        <v>0</v>
      </c>
      <c r="I25" s="81">
        <v>0</v>
      </c>
      <c r="J25" s="57">
        <f t="shared" si="5"/>
        <v>-1000</v>
      </c>
      <c r="K25" s="81">
        <v>0</v>
      </c>
      <c r="L25" s="9">
        <v>0</v>
      </c>
      <c r="N25" s="9"/>
      <c r="O25" s="9"/>
    </row>
    <row r="26" spans="2:26" ht="15.75" x14ac:dyDescent="0.25">
      <c r="B26" s="18" t="s">
        <v>26</v>
      </c>
      <c r="C26" s="42">
        <v>10</v>
      </c>
      <c r="D26" s="73">
        <v>26000</v>
      </c>
      <c r="E26" s="64">
        <v>23300</v>
      </c>
      <c r="F26" s="64">
        <v>23300</v>
      </c>
      <c r="G26" s="34"/>
      <c r="H26" s="81">
        <v>1389</v>
      </c>
      <c r="I26" s="81">
        <v>22269</v>
      </c>
      <c r="J26" s="57">
        <f t="shared" si="5"/>
        <v>-1031</v>
      </c>
      <c r="K26" s="81">
        <v>23423.88</v>
      </c>
      <c r="L26" s="9">
        <v>22441.105000000003</v>
      </c>
      <c r="N26" s="82"/>
    </row>
    <row r="27" spans="2:26" ht="15.75" x14ac:dyDescent="0.25">
      <c r="B27" s="18" t="s">
        <v>13</v>
      </c>
      <c r="C27" s="42">
        <v>11</v>
      </c>
      <c r="D27" s="73">
        <f>F83</f>
        <v>30000</v>
      </c>
      <c r="E27" s="64">
        <v>26275</v>
      </c>
      <c r="F27" s="64">
        <v>25775</v>
      </c>
      <c r="G27" s="34"/>
      <c r="H27" s="81">
        <v>2735</v>
      </c>
      <c r="I27" s="81">
        <v>17637</v>
      </c>
      <c r="J27" s="57">
        <f t="shared" si="5"/>
        <v>-8138</v>
      </c>
      <c r="K27" s="81">
        <v>11738.125</v>
      </c>
      <c r="L27" s="9">
        <v>6762.59</v>
      </c>
    </row>
    <row r="28" spans="2:26" ht="15.75" x14ac:dyDescent="0.25">
      <c r="B28" s="18" t="s">
        <v>14</v>
      </c>
      <c r="C28" s="42"/>
      <c r="D28" s="64">
        <f t="shared" si="6"/>
        <v>3000</v>
      </c>
      <c r="E28" s="64">
        <v>3000</v>
      </c>
      <c r="F28" s="64">
        <v>3000</v>
      </c>
      <c r="G28" s="34"/>
      <c r="H28" s="81"/>
      <c r="I28" s="81">
        <v>0</v>
      </c>
      <c r="J28" s="57">
        <f t="shared" si="5"/>
        <v>-3000</v>
      </c>
      <c r="K28" s="81">
        <v>3000</v>
      </c>
      <c r="L28" s="9">
        <v>2509</v>
      </c>
    </row>
    <row r="29" spans="2:26" ht="15.75" x14ac:dyDescent="0.25">
      <c r="B29" s="18" t="s">
        <v>78</v>
      </c>
      <c r="C29" s="42"/>
      <c r="D29" s="73">
        <v>15000</v>
      </c>
      <c r="E29" s="64"/>
      <c r="F29" s="64"/>
      <c r="G29" s="34"/>
      <c r="H29" s="81">
        <v>4201</v>
      </c>
      <c r="I29" s="81">
        <v>7704</v>
      </c>
      <c r="J29" s="57">
        <f t="shared" si="5"/>
        <v>7704</v>
      </c>
      <c r="K29" s="81">
        <v>0</v>
      </c>
      <c r="L29" s="9">
        <v>0</v>
      </c>
    </row>
    <row r="30" spans="2:26" ht="15.75" x14ac:dyDescent="0.25">
      <c r="B30" s="18" t="s">
        <v>18</v>
      </c>
      <c r="C30" s="42"/>
      <c r="D30" s="64">
        <v>0</v>
      </c>
      <c r="E30" s="64">
        <v>0</v>
      </c>
      <c r="F30" s="64">
        <v>0</v>
      </c>
      <c r="G30" s="34"/>
      <c r="H30" s="81"/>
      <c r="I30" s="81">
        <v>24183</v>
      </c>
      <c r="J30" s="57">
        <f t="shared" si="5"/>
        <v>24183</v>
      </c>
      <c r="K30" s="81">
        <v>26522.400000000001</v>
      </c>
      <c r="L30" s="9">
        <v>30027</v>
      </c>
    </row>
    <row r="31" spans="2:26" ht="18" x14ac:dyDescent="0.4">
      <c r="B31" s="20" t="s">
        <v>15</v>
      </c>
      <c r="C31" s="27"/>
      <c r="D31" s="74">
        <f t="shared" ref="D31:L31" si="7">SUM(D22:D30)</f>
        <v>110000</v>
      </c>
      <c r="E31" s="58">
        <f t="shared" si="7"/>
        <v>165215</v>
      </c>
      <c r="F31" s="58">
        <f t="shared" si="7"/>
        <v>132340</v>
      </c>
      <c r="G31" s="28">
        <f t="shared" si="7"/>
        <v>0</v>
      </c>
      <c r="H31" s="58">
        <f t="shared" si="7"/>
        <v>14886</v>
      </c>
      <c r="I31" s="58">
        <f t="shared" si="7"/>
        <v>178554</v>
      </c>
      <c r="J31" s="58">
        <f t="shared" si="7"/>
        <v>46214</v>
      </c>
      <c r="K31" s="28">
        <f t="shared" si="7"/>
        <v>183567.60500000004</v>
      </c>
      <c r="L31" s="28">
        <f t="shared" si="7"/>
        <v>176577.89499999999</v>
      </c>
    </row>
    <row r="32" spans="2:26" ht="18" customHeight="1" x14ac:dyDescent="0.4">
      <c r="B32" s="34"/>
      <c r="C32" s="9"/>
      <c r="D32" s="55"/>
      <c r="E32" s="55"/>
      <c r="F32" s="55"/>
      <c r="G32" s="34"/>
      <c r="H32" s="55"/>
      <c r="I32" s="55"/>
      <c r="J32" s="57"/>
      <c r="K32" s="30"/>
      <c r="L32" s="30"/>
    </row>
    <row r="33" spans="2:37" ht="16.5" thickBot="1" x14ac:dyDescent="0.3">
      <c r="B33" s="20" t="s">
        <v>16</v>
      </c>
      <c r="C33" s="31"/>
      <c r="D33" s="75">
        <f>D19-D31</f>
        <v>57500</v>
      </c>
      <c r="E33" s="59">
        <f>E19-E31</f>
        <v>34585</v>
      </c>
      <c r="F33" s="59">
        <f>F19-F31</f>
        <v>65960</v>
      </c>
      <c r="G33" s="34"/>
      <c r="H33" s="59">
        <f>H19-H31</f>
        <v>19521</v>
      </c>
      <c r="I33" s="59">
        <f>I19-I31</f>
        <v>1767</v>
      </c>
      <c r="J33" s="59">
        <f>+I33-F33</f>
        <v>-64193</v>
      </c>
      <c r="K33" s="32">
        <f>K19-K31</f>
        <v>16941.674999999959</v>
      </c>
      <c r="L33" s="32">
        <f>L19-L31</f>
        <v>37635.265000000043</v>
      </c>
    </row>
    <row r="34" spans="2:37" ht="16.5" thickTop="1" x14ac:dyDescent="0.25">
      <c r="B34" s="37"/>
      <c r="C34" s="34"/>
      <c r="D34" s="66"/>
      <c r="E34" s="38"/>
      <c r="F34" s="34"/>
      <c r="G34" s="55"/>
      <c r="H34" s="55"/>
      <c r="I34" s="56"/>
      <c r="J34" s="36"/>
      <c r="K34" s="36"/>
    </row>
    <row r="35" spans="2:37" ht="15.75" x14ac:dyDescent="0.25">
      <c r="B35" s="39" t="s">
        <v>77</v>
      </c>
      <c r="C35" s="34"/>
      <c r="D35" s="56"/>
      <c r="E35" s="9"/>
      <c r="F35" s="34"/>
      <c r="G35" s="60"/>
      <c r="H35" s="60"/>
      <c r="I35" s="60"/>
      <c r="J35" s="40"/>
      <c r="K35" s="40"/>
      <c r="L35" s="3"/>
      <c r="M35" s="3"/>
      <c r="N35" s="3"/>
      <c r="O35" s="4"/>
      <c r="P35" s="4"/>
      <c r="S35" s="4"/>
      <c r="T35" s="3"/>
      <c r="U35" s="4"/>
      <c r="V35" s="5"/>
    </row>
    <row r="36" spans="2:37" x14ac:dyDescent="0.25">
      <c r="E36" s="2"/>
      <c r="G36" s="14"/>
      <c r="H36" s="14"/>
      <c r="I36" s="14"/>
      <c r="J36" s="14"/>
      <c r="K36" s="14"/>
      <c r="L36" s="14"/>
      <c r="M36" s="14"/>
      <c r="N36" s="14"/>
      <c r="O36" s="14"/>
      <c r="P36" s="14"/>
      <c r="S36" s="14"/>
      <c r="T36" s="14"/>
      <c r="U36" s="14"/>
      <c r="V36" s="14"/>
    </row>
    <row r="37" spans="2:37" x14ac:dyDescent="0.25">
      <c r="E37" s="2"/>
      <c r="G37" s="48"/>
      <c r="H37" s="48"/>
    </row>
    <row r="38" spans="2:37" x14ac:dyDescent="0.25">
      <c r="B38" t="s">
        <v>29</v>
      </c>
      <c r="C38">
        <v>1</v>
      </c>
      <c r="D38" s="48" t="s">
        <v>56</v>
      </c>
      <c r="E38" s="2"/>
      <c r="G38" s="48"/>
      <c r="H38" s="48"/>
      <c r="I38"/>
      <c r="O38" s="3"/>
      <c r="P38" s="3"/>
      <c r="Q38" s="4"/>
      <c r="R38" s="3"/>
      <c r="S38" s="4"/>
      <c r="T38" s="4"/>
      <c r="U38" s="5"/>
      <c r="X38" s="5"/>
      <c r="Y38" s="5"/>
      <c r="Z38" s="3"/>
      <c r="AA38" s="3"/>
      <c r="AB38" s="4"/>
      <c r="AC38" s="3"/>
      <c r="AD38" s="4"/>
      <c r="AE38" s="4"/>
      <c r="AF38" s="4"/>
      <c r="AG38" s="3"/>
      <c r="AH38" s="3"/>
      <c r="AI38" s="3"/>
      <c r="AJ38" s="3"/>
    </row>
    <row r="39" spans="2:37" x14ac:dyDescent="0.25">
      <c r="D39" s="72" t="s">
        <v>84</v>
      </c>
      <c r="E39" s="2"/>
      <c r="G39" s="48"/>
      <c r="H39" s="48"/>
      <c r="I39"/>
      <c r="O39" s="14"/>
      <c r="P39" s="14"/>
      <c r="Q39" s="14"/>
      <c r="R39" s="14"/>
      <c r="S39" s="14"/>
      <c r="T39" s="14"/>
      <c r="U39" s="14"/>
      <c r="X39" s="14"/>
      <c r="Y39" s="14"/>
      <c r="Z39" s="14"/>
      <c r="AA39" s="14"/>
      <c r="AB39" s="14"/>
      <c r="AC39" s="14"/>
      <c r="AD39" s="14"/>
      <c r="AE39" s="14"/>
      <c r="AF39" s="14"/>
      <c r="AG39" s="14"/>
      <c r="AH39" s="14"/>
      <c r="AI39" s="14"/>
      <c r="AJ39" s="14"/>
      <c r="AK39" s="8"/>
    </row>
    <row r="40" spans="2:37" x14ac:dyDescent="0.25">
      <c r="E40" s="2"/>
      <c r="G40" s="48"/>
      <c r="H40" s="48"/>
      <c r="I40"/>
      <c r="O40" s="14"/>
      <c r="P40" s="14"/>
      <c r="Q40" s="14"/>
      <c r="R40" s="14"/>
      <c r="S40" s="14"/>
      <c r="T40" s="14"/>
      <c r="U40" s="14"/>
      <c r="X40" s="14"/>
      <c r="Y40" s="14"/>
      <c r="Z40" s="14"/>
      <c r="AA40" s="14"/>
      <c r="AB40" s="14"/>
      <c r="AC40" s="14"/>
      <c r="AD40" s="14"/>
      <c r="AE40" s="14"/>
      <c r="AF40" s="14"/>
      <c r="AG40" s="14"/>
      <c r="AH40" s="14"/>
      <c r="AI40" s="14"/>
      <c r="AJ40" s="14"/>
      <c r="AK40" s="8"/>
    </row>
    <row r="41" spans="2:37" x14ac:dyDescent="0.25">
      <c r="B41" s="7"/>
      <c r="C41">
        <v>2</v>
      </c>
      <c r="D41" s="48" t="s">
        <v>63</v>
      </c>
      <c r="E41" s="2"/>
      <c r="G41" s="48"/>
      <c r="H41" s="48"/>
      <c r="I41"/>
    </row>
    <row r="42" spans="2:37" ht="15.75" x14ac:dyDescent="0.25">
      <c r="B42" s="12"/>
      <c r="D42" s="72" t="s">
        <v>80</v>
      </c>
      <c r="E42" s="2"/>
      <c r="G42" s="48"/>
      <c r="H42" s="48"/>
      <c r="I42"/>
      <c r="U42" s="13"/>
    </row>
    <row r="43" spans="2:37" ht="15.75" x14ac:dyDescent="0.25">
      <c r="B43" s="12"/>
      <c r="E43" s="2"/>
      <c r="G43" s="48"/>
      <c r="H43" s="48"/>
      <c r="I43"/>
      <c r="U43" s="13"/>
    </row>
    <row r="44" spans="2:37" x14ac:dyDescent="0.25">
      <c r="B44" s="7"/>
      <c r="C44">
        <v>3</v>
      </c>
      <c r="D44" s="48" t="s">
        <v>64</v>
      </c>
      <c r="E44" s="2"/>
      <c r="G44" s="61"/>
      <c r="H44" s="61"/>
      <c r="I44" s="3"/>
      <c r="J44" s="3"/>
      <c r="K44" s="5"/>
      <c r="L44" s="5"/>
      <c r="M44" s="5"/>
      <c r="N44" s="5"/>
    </row>
    <row r="45" spans="2:37" x14ac:dyDescent="0.25">
      <c r="B45" s="7"/>
      <c r="D45" s="72" t="s">
        <v>81</v>
      </c>
      <c r="E45" s="10"/>
      <c r="G45" s="14"/>
      <c r="H45" s="14"/>
      <c r="I45" s="14"/>
      <c r="J45" s="14"/>
      <c r="K45" s="14"/>
      <c r="L45" s="14"/>
      <c r="M45" s="14"/>
      <c r="N45" s="14"/>
    </row>
    <row r="46" spans="2:37" x14ac:dyDescent="0.25">
      <c r="B46" s="7"/>
      <c r="D46" s="72" t="s">
        <v>82</v>
      </c>
      <c r="E46" s="10"/>
      <c r="G46" s="14"/>
      <c r="H46" s="14"/>
      <c r="I46" s="14"/>
      <c r="J46" s="14"/>
      <c r="K46" s="14"/>
      <c r="L46" s="14"/>
      <c r="M46" s="14"/>
      <c r="N46" s="14"/>
    </row>
    <row r="47" spans="2:37" x14ac:dyDescent="0.25">
      <c r="B47" s="7"/>
      <c r="E47" s="10"/>
      <c r="G47" s="14"/>
      <c r="H47" s="14"/>
      <c r="I47" s="14"/>
      <c r="J47" s="14"/>
      <c r="K47" s="14"/>
      <c r="L47" s="14"/>
      <c r="M47" s="14"/>
      <c r="N47" s="14"/>
    </row>
    <row r="48" spans="2:37" x14ac:dyDescent="0.25">
      <c r="B48" s="7"/>
      <c r="C48">
        <v>4</v>
      </c>
      <c r="D48" s="48" t="s">
        <v>65</v>
      </c>
      <c r="E48" s="10"/>
      <c r="G48" s="14"/>
      <c r="H48" s="14"/>
      <c r="I48" s="14"/>
      <c r="J48" s="14"/>
      <c r="K48" s="14"/>
      <c r="L48" s="14"/>
      <c r="M48" s="14"/>
      <c r="N48" s="14"/>
    </row>
    <row r="49" spans="2:14" x14ac:dyDescent="0.25">
      <c r="B49" s="7"/>
      <c r="D49" s="72" t="s">
        <v>83</v>
      </c>
      <c r="E49" s="10"/>
      <c r="G49" s="14"/>
      <c r="H49" s="14"/>
      <c r="I49" s="14"/>
      <c r="J49" s="14"/>
      <c r="K49" s="14"/>
      <c r="L49" s="14"/>
      <c r="M49" s="14"/>
      <c r="N49" s="14"/>
    </row>
    <row r="50" spans="2:14" x14ac:dyDescent="0.25">
      <c r="B50" s="7"/>
      <c r="E50" s="10"/>
      <c r="G50" s="14"/>
      <c r="H50" s="14"/>
      <c r="I50" s="14"/>
      <c r="J50" s="14"/>
      <c r="K50" s="14"/>
      <c r="L50" s="14"/>
      <c r="M50" s="14"/>
      <c r="N50" s="14"/>
    </row>
    <row r="51" spans="2:14" x14ac:dyDescent="0.25">
      <c r="B51" s="7"/>
      <c r="C51">
        <v>5</v>
      </c>
      <c r="D51" s="48" t="s">
        <v>66</v>
      </c>
      <c r="E51" s="10"/>
      <c r="G51" s="14"/>
      <c r="H51" s="14"/>
      <c r="I51" s="14"/>
      <c r="J51" s="14"/>
      <c r="K51" s="14"/>
      <c r="L51" s="14"/>
      <c r="M51" s="14"/>
      <c r="N51" s="14"/>
    </row>
    <row r="52" spans="2:14" x14ac:dyDescent="0.25">
      <c r="B52" s="7"/>
      <c r="E52" s="10"/>
      <c r="G52" s="14"/>
      <c r="H52" s="14"/>
      <c r="I52" s="14"/>
      <c r="J52" s="14"/>
      <c r="K52" s="14"/>
      <c r="L52" s="14"/>
      <c r="M52" s="14"/>
      <c r="N52" s="14"/>
    </row>
    <row r="53" spans="2:14" x14ac:dyDescent="0.25">
      <c r="B53" s="7"/>
      <c r="C53">
        <v>6</v>
      </c>
      <c r="D53" s="48" t="s">
        <v>67</v>
      </c>
      <c r="E53" s="10"/>
      <c r="G53" s="14"/>
      <c r="H53" s="14"/>
      <c r="I53" s="14"/>
      <c r="J53" s="14"/>
      <c r="K53" s="14"/>
      <c r="L53" s="14"/>
      <c r="M53" s="14"/>
      <c r="N53" s="14"/>
    </row>
    <row r="54" spans="2:14" x14ac:dyDescent="0.25">
      <c r="B54" s="7"/>
      <c r="D54" s="72" t="s">
        <v>85</v>
      </c>
      <c r="E54" s="10"/>
      <c r="G54" s="14"/>
      <c r="H54" s="14"/>
      <c r="I54" s="14"/>
      <c r="J54" s="14"/>
      <c r="K54" s="14"/>
      <c r="L54" s="14"/>
      <c r="M54" s="14"/>
      <c r="N54" s="14"/>
    </row>
    <row r="55" spans="2:14" x14ac:dyDescent="0.25">
      <c r="B55" s="7"/>
      <c r="E55" s="10"/>
      <c r="G55" s="14"/>
      <c r="H55" s="14"/>
      <c r="I55" s="14"/>
      <c r="J55" s="14"/>
      <c r="K55" s="14"/>
      <c r="L55" s="14"/>
      <c r="M55" s="14"/>
      <c r="N55" s="14"/>
    </row>
    <row r="56" spans="2:14" x14ac:dyDescent="0.25">
      <c r="B56" s="7"/>
      <c r="C56">
        <v>7</v>
      </c>
      <c r="D56" s="48" t="s">
        <v>68</v>
      </c>
      <c r="E56" s="10"/>
      <c r="G56" s="14"/>
      <c r="H56" s="14"/>
      <c r="I56" s="14"/>
      <c r="J56" s="14"/>
      <c r="K56" s="14"/>
      <c r="L56" s="14"/>
      <c r="M56" s="14"/>
      <c r="N56" s="14"/>
    </row>
    <row r="57" spans="2:14" x14ac:dyDescent="0.25">
      <c r="B57" s="7"/>
      <c r="D57" s="72" t="s">
        <v>86</v>
      </c>
      <c r="E57" s="10"/>
      <c r="G57" s="14"/>
      <c r="H57" s="14"/>
      <c r="I57" s="14"/>
      <c r="J57" s="14"/>
      <c r="K57" s="14"/>
      <c r="L57" s="14"/>
      <c r="M57" s="14"/>
      <c r="N57" s="14"/>
    </row>
    <row r="58" spans="2:14" x14ac:dyDescent="0.25">
      <c r="B58" s="7"/>
      <c r="E58" s="10"/>
      <c r="G58" s="14"/>
      <c r="H58" s="14"/>
      <c r="I58" s="14"/>
      <c r="J58" s="14"/>
      <c r="K58" s="14"/>
      <c r="L58" s="14"/>
      <c r="M58" s="14"/>
      <c r="N58" s="14"/>
    </row>
    <row r="59" spans="2:14" x14ac:dyDescent="0.25">
      <c r="B59" s="7"/>
      <c r="C59">
        <v>8</v>
      </c>
      <c r="D59" s="48" t="s">
        <v>70</v>
      </c>
      <c r="E59" s="10"/>
      <c r="G59" s="14"/>
      <c r="H59" s="14"/>
      <c r="I59" s="14"/>
      <c r="J59" s="14"/>
      <c r="K59" s="14"/>
      <c r="L59" s="14"/>
      <c r="M59" s="14"/>
      <c r="N59" s="14"/>
    </row>
    <row r="60" spans="2:14" x14ac:dyDescent="0.25">
      <c r="B60" s="7"/>
      <c r="D60" s="72" t="s">
        <v>86</v>
      </c>
      <c r="E60" s="10"/>
      <c r="G60" s="14"/>
      <c r="H60" s="14"/>
      <c r="I60" s="14"/>
      <c r="J60" s="14"/>
      <c r="K60" s="14"/>
      <c r="L60" s="14"/>
      <c r="M60" s="14"/>
      <c r="N60" s="14"/>
    </row>
    <row r="61" spans="2:14" x14ac:dyDescent="0.25">
      <c r="B61" s="7"/>
      <c r="E61" s="10"/>
      <c r="G61" s="14"/>
      <c r="H61" s="14"/>
      <c r="I61" s="14"/>
      <c r="J61" s="14"/>
      <c r="K61" s="14"/>
      <c r="L61" s="14"/>
      <c r="M61" s="14"/>
      <c r="N61" s="14"/>
    </row>
    <row r="62" spans="2:14" x14ac:dyDescent="0.25">
      <c r="B62" s="7"/>
      <c r="C62">
        <v>9</v>
      </c>
      <c r="D62" s="48" t="s">
        <v>74</v>
      </c>
      <c r="E62" s="10"/>
      <c r="G62" s="14"/>
      <c r="H62" s="14"/>
      <c r="I62" s="14"/>
      <c r="J62" s="14"/>
      <c r="K62" s="14"/>
      <c r="L62" s="14"/>
      <c r="M62" s="14"/>
      <c r="N62" s="14"/>
    </row>
    <row r="63" spans="2:14" x14ac:dyDescent="0.25">
      <c r="B63" s="7"/>
      <c r="E63" s="10"/>
      <c r="G63" s="14"/>
      <c r="H63" s="14"/>
      <c r="I63" s="14"/>
      <c r="J63" s="14"/>
      <c r="K63" s="14"/>
      <c r="L63" s="14"/>
      <c r="M63" s="14"/>
      <c r="N63" s="14"/>
    </row>
    <row r="64" spans="2:14" x14ac:dyDescent="0.25">
      <c r="B64" s="7"/>
      <c r="C64">
        <v>10</v>
      </c>
      <c r="D64" s="48" t="s">
        <v>73</v>
      </c>
      <c r="E64" s="10"/>
      <c r="G64" s="14"/>
      <c r="H64" s="14"/>
      <c r="I64" s="14"/>
      <c r="J64" s="14"/>
      <c r="K64" s="14"/>
      <c r="L64" s="14"/>
    </row>
    <row r="65" spans="2:13" x14ac:dyDescent="0.25">
      <c r="B65" s="7"/>
      <c r="D65" s="72" t="s">
        <v>87</v>
      </c>
      <c r="E65" s="10"/>
      <c r="G65" s="14"/>
      <c r="H65" s="14"/>
      <c r="I65" s="14"/>
      <c r="J65" s="14"/>
      <c r="K65" s="14"/>
      <c r="L65" s="14"/>
    </row>
    <row r="66" spans="2:13" x14ac:dyDescent="0.25">
      <c r="B66" s="7"/>
      <c r="D66" s="72" t="s">
        <v>88</v>
      </c>
      <c r="E66" s="10"/>
      <c r="G66" s="14"/>
      <c r="H66" s="14"/>
      <c r="I66" s="14"/>
      <c r="J66" s="14"/>
      <c r="K66" s="14"/>
      <c r="L66" s="14"/>
    </row>
    <row r="67" spans="2:13" x14ac:dyDescent="0.25">
      <c r="B67" s="7"/>
      <c r="E67" s="10"/>
      <c r="G67" s="14"/>
      <c r="H67" s="14"/>
      <c r="I67" s="14"/>
      <c r="J67" s="14"/>
      <c r="K67" s="14"/>
      <c r="L67" s="14"/>
    </row>
    <row r="68" spans="2:13" x14ac:dyDescent="0.25">
      <c r="B68" s="7"/>
      <c r="C68">
        <v>11</v>
      </c>
      <c r="D68" s="48" t="s">
        <v>30</v>
      </c>
      <c r="E68" s="10"/>
      <c r="G68" s="14"/>
      <c r="H68" s="14"/>
      <c r="I68" s="14"/>
      <c r="J68" s="14"/>
      <c r="K68" s="14"/>
    </row>
    <row r="69" spans="2:13" ht="45" customHeight="1" x14ac:dyDescent="0.25">
      <c r="B69" s="7"/>
      <c r="E69" s="10"/>
      <c r="F69" s="44" t="s">
        <v>2</v>
      </c>
    </row>
    <row r="70" spans="2:13" x14ac:dyDescent="0.25">
      <c r="B70" s="11"/>
      <c r="D70" s="43" t="s">
        <v>57</v>
      </c>
      <c r="E70" s="43"/>
      <c r="F70" s="45">
        <f>150*15</f>
        <v>2250</v>
      </c>
      <c r="I70" s="79"/>
      <c r="J70" s="43"/>
      <c r="K70" s="79"/>
      <c r="L70" s="79"/>
      <c r="M70" s="79"/>
    </row>
    <row r="71" spans="2:13" ht="45" customHeight="1" x14ac:dyDescent="0.25">
      <c r="B71" s="69"/>
      <c r="C71" s="68"/>
      <c r="D71" s="70" t="s">
        <v>58</v>
      </c>
      <c r="E71" s="70"/>
      <c r="F71" s="71">
        <v>8500</v>
      </c>
      <c r="H71" s="84" t="s">
        <v>61</v>
      </c>
      <c r="I71" s="84"/>
      <c r="J71" s="84"/>
      <c r="K71" s="84"/>
      <c r="L71" s="84"/>
      <c r="M71" s="80"/>
    </row>
    <row r="72" spans="2:13" x14ac:dyDescent="0.25">
      <c r="B72" s="11"/>
      <c r="D72" s="43" t="s">
        <v>31</v>
      </c>
      <c r="E72" s="43"/>
      <c r="F72" s="45">
        <v>7500</v>
      </c>
      <c r="H72" s="79" t="s">
        <v>71</v>
      </c>
      <c r="J72" s="43"/>
      <c r="K72" s="79"/>
      <c r="L72" s="79"/>
      <c r="M72" s="79"/>
    </row>
    <row r="73" spans="2:13" x14ac:dyDescent="0.25">
      <c r="B73" s="7"/>
      <c r="D73" s="46" t="s">
        <v>32</v>
      </c>
      <c r="E73" s="43"/>
      <c r="F73" s="45">
        <v>375</v>
      </c>
      <c r="H73" s="79" t="s">
        <v>35</v>
      </c>
      <c r="J73" s="43"/>
      <c r="K73" s="79"/>
      <c r="L73" s="79"/>
      <c r="M73" s="79"/>
    </row>
    <row r="74" spans="2:13" x14ac:dyDescent="0.25">
      <c r="B74" s="7"/>
      <c r="D74" s="43" t="s">
        <v>33</v>
      </c>
      <c r="E74" s="43"/>
      <c r="F74" s="45">
        <v>350</v>
      </c>
      <c r="H74" s="79" t="s">
        <v>54</v>
      </c>
      <c r="J74" s="43"/>
      <c r="K74" s="79"/>
      <c r="L74" s="79"/>
      <c r="M74" s="79"/>
    </row>
    <row r="75" spans="2:13" x14ac:dyDescent="0.25">
      <c r="D75" s="43" t="s">
        <v>40</v>
      </c>
      <c r="E75" s="43"/>
      <c r="F75" s="45">
        <v>500</v>
      </c>
      <c r="H75" s="79"/>
      <c r="J75" s="43"/>
      <c r="K75" s="79"/>
      <c r="L75" s="79"/>
      <c r="M75" s="79"/>
    </row>
    <row r="76" spans="2:13" x14ac:dyDescent="0.25">
      <c r="D76" s="43" t="s">
        <v>37</v>
      </c>
      <c r="E76" s="43"/>
      <c r="F76" s="45">
        <v>1000</v>
      </c>
      <c r="H76" s="79" t="s">
        <v>90</v>
      </c>
      <c r="J76" s="43"/>
      <c r="K76" s="79"/>
      <c r="L76" s="79"/>
      <c r="M76" s="79"/>
    </row>
    <row r="77" spans="2:13" x14ac:dyDescent="0.25">
      <c r="D77" s="43"/>
      <c r="E77" s="43"/>
      <c r="F77" s="45"/>
      <c r="H77" s="79" t="s">
        <v>91</v>
      </c>
      <c r="J77" s="43"/>
      <c r="K77" s="79"/>
      <c r="L77" s="79"/>
      <c r="M77" s="79"/>
    </row>
    <row r="78" spans="2:13" x14ac:dyDescent="0.25">
      <c r="D78" s="43" t="s">
        <v>34</v>
      </c>
      <c r="E78" s="43"/>
      <c r="F78" s="45">
        <v>800</v>
      </c>
      <c r="H78" s="79" t="s">
        <v>72</v>
      </c>
      <c r="J78" s="43"/>
      <c r="K78" s="79"/>
      <c r="L78" s="79"/>
      <c r="M78" s="79"/>
    </row>
    <row r="79" spans="2:13" x14ac:dyDescent="0.25">
      <c r="D79" s="43" t="s">
        <v>38</v>
      </c>
      <c r="F79" s="76">
        <v>6725</v>
      </c>
      <c r="H79" s="77" t="s">
        <v>92</v>
      </c>
      <c r="J79" s="43"/>
      <c r="K79" s="79"/>
      <c r="L79" s="79"/>
      <c r="M79" s="79"/>
    </row>
    <row r="80" spans="2:13" x14ac:dyDescent="0.25">
      <c r="D80" s="43"/>
      <c r="F80" s="76"/>
      <c r="H80" s="77" t="s">
        <v>93</v>
      </c>
      <c r="J80" s="43"/>
      <c r="K80" s="79"/>
      <c r="L80" s="79"/>
      <c r="M80" s="79"/>
    </row>
    <row r="81" spans="2:13" x14ac:dyDescent="0.25">
      <c r="D81" s="43" t="s">
        <v>36</v>
      </c>
      <c r="E81" s="43"/>
      <c r="F81" s="76">
        <v>2000</v>
      </c>
      <c r="H81" s="77" t="s">
        <v>89</v>
      </c>
      <c r="I81" s="43"/>
      <c r="J81" s="43"/>
      <c r="K81" s="79"/>
      <c r="L81" s="79"/>
      <c r="M81" s="79"/>
    </row>
    <row r="82" spans="2:13" x14ac:dyDescent="0.25">
      <c r="D82" s="43"/>
      <c r="F82" s="44"/>
    </row>
    <row r="83" spans="2:13" x14ac:dyDescent="0.25">
      <c r="F83" s="76">
        <f>SUM(F70:F82)</f>
        <v>30000</v>
      </c>
    </row>
    <row r="84" spans="2:13" x14ac:dyDescent="0.25">
      <c r="H84" s="48"/>
      <c r="I84"/>
    </row>
    <row r="85" spans="2:13" x14ac:dyDescent="0.25">
      <c r="H85" s="48"/>
      <c r="I85"/>
    </row>
    <row r="86" spans="2:13" x14ac:dyDescent="0.25">
      <c r="B86" t="s">
        <v>46</v>
      </c>
      <c r="D86" s="48" t="s">
        <v>47</v>
      </c>
      <c r="E86" s="78">
        <v>0</v>
      </c>
      <c r="H86" s="48"/>
      <c r="I86"/>
    </row>
    <row r="87" spans="2:13" x14ac:dyDescent="0.25">
      <c r="D87" s="48" t="s">
        <v>48</v>
      </c>
      <c r="E87" s="78">
        <v>0</v>
      </c>
      <c r="H87" s="48"/>
      <c r="I87"/>
    </row>
    <row r="88" spans="2:13" x14ac:dyDescent="0.25">
      <c r="D88" s="48" t="s">
        <v>69</v>
      </c>
      <c r="E88" s="78">
        <v>0</v>
      </c>
      <c r="H88" s="48"/>
      <c r="I88"/>
    </row>
    <row r="89" spans="2:13" x14ac:dyDescent="0.25">
      <c r="E89" s="78">
        <f>SUM(E86:E88)</f>
        <v>0</v>
      </c>
      <c r="H89" s="48"/>
      <c r="I89"/>
    </row>
    <row r="90" spans="2:13" x14ac:dyDescent="0.25">
      <c r="E90" s="2"/>
      <c r="H90" s="48"/>
      <c r="I90"/>
    </row>
    <row r="91" spans="2:13" x14ac:dyDescent="0.25">
      <c r="B91" t="s">
        <v>41</v>
      </c>
      <c r="D91" s="48" t="s">
        <v>42</v>
      </c>
      <c r="E91" s="2">
        <v>23000</v>
      </c>
      <c r="H91" s="48"/>
      <c r="I91"/>
    </row>
    <row r="92" spans="2:13" x14ac:dyDescent="0.25">
      <c r="D92" s="48" t="s">
        <v>43</v>
      </c>
      <c r="E92" s="2">
        <v>1400</v>
      </c>
      <c r="H92" s="48"/>
      <c r="I92"/>
    </row>
    <row r="93" spans="2:13" x14ac:dyDescent="0.25">
      <c r="D93" s="48" t="s">
        <v>44</v>
      </c>
      <c r="E93" s="2">
        <v>1600</v>
      </c>
      <c r="H93" s="48"/>
      <c r="I93"/>
    </row>
    <row r="94" spans="2:13" x14ac:dyDescent="0.25">
      <c r="D94" s="48" t="s">
        <v>45</v>
      </c>
      <c r="E94" s="2">
        <v>540</v>
      </c>
      <c r="H94" s="48"/>
      <c r="I94"/>
    </row>
    <row r="95" spans="2:13" x14ac:dyDescent="0.25">
      <c r="D95" s="48" t="s">
        <v>75</v>
      </c>
      <c r="E95" s="2">
        <v>8460</v>
      </c>
      <c r="H95" s="48"/>
      <c r="I95"/>
    </row>
    <row r="96" spans="2:13" x14ac:dyDescent="0.25">
      <c r="E96" s="2">
        <f>SUM(E91:E95)</f>
        <v>35000</v>
      </c>
      <c r="H96" s="48"/>
      <c r="I96"/>
    </row>
    <row r="97" spans="2:9" x14ac:dyDescent="0.25">
      <c r="H97" s="48"/>
      <c r="I97"/>
    </row>
    <row r="98" spans="2:9" x14ac:dyDescent="0.25">
      <c r="B98" t="s">
        <v>49</v>
      </c>
      <c r="D98" s="48" t="s">
        <v>42</v>
      </c>
      <c r="E98" s="2">
        <v>12000</v>
      </c>
      <c r="H98" s="48"/>
      <c r="I98"/>
    </row>
    <row r="99" spans="2:9" x14ac:dyDescent="0.25">
      <c r="D99" s="48" t="s">
        <v>50</v>
      </c>
      <c r="E99" s="78">
        <v>7200</v>
      </c>
      <c r="H99" s="48"/>
      <c r="I99"/>
    </row>
    <row r="100" spans="2:9" x14ac:dyDescent="0.25">
      <c r="D100" s="48" t="s">
        <v>51</v>
      </c>
      <c r="E100" s="2">
        <v>3000</v>
      </c>
      <c r="H100" s="48"/>
      <c r="I100"/>
    </row>
    <row r="101" spans="2:9" x14ac:dyDescent="0.25">
      <c r="D101" s="48" t="s">
        <v>52</v>
      </c>
      <c r="E101" s="2">
        <v>2000</v>
      </c>
      <c r="H101" s="48"/>
      <c r="I101"/>
    </row>
    <row r="102" spans="2:9" x14ac:dyDescent="0.25">
      <c r="D102" s="48" t="s">
        <v>53</v>
      </c>
      <c r="E102" s="2">
        <v>1800</v>
      </c>
      <c r="H102" s="48"/>
      <c r="I102"/>
    </row>
    <row r="103" spans="2:9" x14ac:dyDescent="0.25">
      <c r="E103" s="67">
        <f>SUM(E98:E102)</f>
        <v>26000</v>
      </c>
      <c r="H103" s="48"/>
      <c r="I103"/>
    </row>
  </sheetData>
  <mergeCells count="2">
    <mergeCell ref="B3:L3"/>
    <mergeCell ref="H71:L71"/>
  </mergeCells>
  <pageMargins left="0.25" right="0.25" top="0.75" bottom="0.75" header="0.3" footer="0.3"/>
  <pageSetup paperSize="9" scale="97"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93"/>
  <sheetViews>
    <sheetView zoomScaleNormal="100" workbookViewId="0">
      <selection activeCell="D28" sqref="D28"/>
    </sheetView>
  </sheetViews>
  <sheetFormatPr baseColWidth="10" defaultColWidth="9.140625" defaultRowHeight="15" x14ac:dyDescent="0.25"/>
  <cols>
    <col min="1" max="1" width="3" customWidth="1"/>
    <col min="2" max="2" width="47.140625" customWidth="1"/>
    <col min="3" max="3" width="3.42578125" customWidth="1"/>
    <col min="4" max="4" width="17" style="48" customWidth="1"/>
    <col min="5" max="5" width="17" bestFit="1" customWidth="1"/>
    <col min="6" max="6" width="2.7109375" customWidth="1"/>
    <col min="7" max="7" width="13.5703125" style="44" customWidth="1"/>
    <col min="8" max="8" width="13" style="48" customWidth="1"/>
    <col min="9" max="11" width="14.7109375" bestFit="1" customWidth="1"/>
    <col min="12" max="12" width="12.28515625" bestFit="1" customWidth="1"/>
    <col min="13" max="13" width="11.140625" bestFit="1" customWidth="1"/>
    <col min="14" max="14" width="12.28515625" bestFit="1" customWidth="1"/>
    <col min="15" max="15" width="13.5703125" bestFit="1" customWidth="1"/>
    <col min="16" max="16" width="12.28515625" bestFit="1" customWidth="1"/>
    <col min="17" max="17" width="13.5703125" bestFit="1" customWidth="1"/>
    <col min="18" max="19" width="11.5703125" bestFit="1" customWidth="1"/>
    <col min="20" max="20" width="12.7109375" bestFit="1" customWidth="1"/>
    <col min="21" max="21" width="11.5703125" bestFit="1" customWidth="1"/>
    <col min="22" max="22" width="12.7109375" bestFit="1" customWidth="1"/>
    <col min="24" max="24" width="10.42578125" bestFit="1" customWidth="1"/>
    <col min="36" max="36" width="10.85546875" bestFit="1" customWidth="1"/>
  </cols>
  <sheetData>
    <row r="1" spans="2:26" ht="18.75" x14ac:dyDescent="0.3">
      <c r="B1" s="41" t="s">
        <v>95</v>
      </c>
      <c r="C1" s="1"/>
      <c r="D1" s="62"/>
      <c r="E1" s="1"/>
    </row>
    <row r="2" spans="2:26" ht="18.75" x14ac:dyDescent="0.3">
      <c r="B2" s="41"/>
      <c r="C2" s="1"/>
      <c r="D2" s="62"/>
      <c r="E2" s="1"/>
    </row>
    <row r="3" spans="2:26" s="68" customFormat="1" ht="62.25" customHeight="1" x14ac:dyDescent="0.25">
      <c r="B3" s="83" t="s">
        <v>96</v>
      </c>
      <c r="C3" s="83"/>
      <c r="D3" s="83"/>
      <c r="E3" s="83"/>
      <c r="F3" s="83"/>
      <c r="G3" s="83"/>
      <c r="H3" s="83"/>
      <c r="I3" s="83"/>
      <c r="J3" s="83"/>
    </row>
    <row r="4" spans="2:26" ht="18.75" x14ac:dyDescent="0.3">
      <c r="B4" s="41"/>
      <c r="C4" s="1"/>
      <c r="D4" s="62"/>
      <c r="E4" s="1"/>
    </row>
    <row r="5" spans="2:26" ht="16.5" customHeight="1" x14ac:dyDescent="0.25">
      <c r="B5" s="33" t="s">
        <v>27</v>
      </c>
      <c r="C5" s="1"/>
      <c r="D5" s="62"/>
      <c r="E5" s="1"/>
      <c r="I5" t="s">
        <v>23</v>
      </c>
      <c r="J5" t="s">
        <v>23</v>
      </c>
    </row>
    <row r="6" spans="2:26" ht="15.75" x14ac:dyDescent="0.25">
      <c r="B6" s="15"/>
      <c r="C6" s="16"/>
      <c r="D6" s="51" t="s">
        <v>59</v>
      </c>
      <c r="E6" s="51" t="s">
        <v>60</v>
      </c>
      <c r="F6" s="34"/>
      <c r="G6" s="49" t="s">
        <v>22</v>
      </c>
      <c r="H6" s="50" t="s">
        <v>25</v>
      </c>
      <c r="I6" s="17" t="s">
        <v>0</v>
      </c>
      <c r="J6" s="17" t="s">
        <v>0</v>
      </c>
      <c r="L6" s="3"/>
      <c r="M6" s="3"/>
      <c r="N6" s="3"/>
      <c r="O6" s="4"/>
      <c r="P6" s="4"/>
      <c r="Q6" s="4"/>
      <c r="R6" s="3"/>
      <c r="S6" s="4"/>
      <c r="T6" s="5"/>
      <c r="U6" s="5"/>
      <c r="V6" s="5"/>
      <c r="W6" s="5"/>
      <c r="X6" s="3"/>
      <c r="Y6" s="3"/>
      <c r="Z6" s="4"/>
    </row>
    <row r="7" spans="2:26" ht="15.75" x14ac:dyDescent="0.25">
      <c r="B7" s="18"/>
      <c r="C7" s="16"/>
      <c r="D7" s="51" t="s">
        <v>0</v>
      </c>
      <c r="E7" s="51" t="s">
        <v>0</v>
      </c>
      <c r="F7" s="34"/>
      <c r="G7" s="51" t="s">
        <v>0</v>
      </c>
      <c r="H7" s="50" t="s">
        <v>24</v>
      </c>
      <c r="I7" s="19">
        <v>2024</v>
      </c>
      <c r="J7" s="19">
        <v>2023</v>
      </c>
    </row>
    <row r="8" spans="2:26" ht="15.75" x14ac:dyDescent="0.25">
      <c r="B8" s="20" t="s">
        <v>1</v>
      </c>
      <c r="C8" s="19"/>
      <c r="D8" s="52">
        <v>2027</v>
      </c>
      <c r="E8" s="52">
        <v>2026</v>
      </c>
      <c r="F8" s="34"/>
      <c r="G8" s="52">
        <v>2025</v>
      </c>
      <c r="H8" s="53">
        <v>2025</v>
      </c>
      <c r="I8" s="21" t="s">
        <v>2</v>
      </c>
      <c r="J8" s="21" t="s">
        <v>2</v>
      </c>
    </row>
    <row r="9" spans="2:26" ht="15.75" x14ac:dyDescent="0.25">
      <c r="B9" s="18"/>
      <c r="C9" s="22"/>
      <c r="D9" s="63" t="s">
        <v>2</v>
      </c>
      <c r="E9" s="63" t="s">
        <v>2</v>
      </c>
      <c r="F9" s="34"/>
      <c r="G9" s="54" t="s">
        <v>2</v>
      </c>
      <c r="H9" s="50" t="s">
        <v>2</v>
      </c>
      <c r="I9" s="35" t="s">
        <v>94</v>
      </c>
      <c r="J9" s="35" t="s">
        <v>94</v>
      </c>
    </row>
    <row r="10" spans="2:26" ht="15.75" x14ac:dyDescent="0.25">
      <c r="B10" s="23" t="s">
        <v>3</v>
      </c>
      <c r="C10" s="42"/>
      <c r="D10" s="64"/>
      <c r="E10" s="64"/>
      <c r="F10" s="34"/>
      <c r="G10" s="55"/>
      <c r="H10" s="56"/>
      <c r="I10" s="34"/>
      <c r="J10" s="34"/>
    </row>
    <row r="11" spans="2:26" ht="15.75" x14ac:dyDescent="0.25">
      <c r="B11" s="18" t="s">
        <v>4</v>
      </c>
      <c r="C11" s="42">
        <v>1</v>
      </c>
      <c r="D11" s="64">
        <v>28000</v>
      </c>
      <c r="E11" s="64">
        <f>'BUDGET 2026'!D11</f>
        <v>25000</v>
      </c>
      <c r="F11" s="34"/>
      <c r="G11" s="81">
        <v>19642</v>
      </c>
      <c r="H11" s="57">
        <f>'BUDGET 2026'!J11</f>
        <v>-10358</v>
      </c>
      <c r="I11" s="81">
        <v>24250.6</v>
      </c>
      <c r="J11" s="25">
        <v>21464.28</v>
      </c>
    </row>
    <row r="12" spans="2:26" ht="15.75" x14ac:dyDescent="0.25">
      <c r="B12" s="18" t="s">
        <v>5</v>
      </c>
      <c r="C12" s="42">
        <v>2</v>
      </c>
      <c r="D12" s="64">
        <v>115000</v>
      </c>
      <c r="E12" s="64">
        <f>'BUDGET 2026'!D12</f>
        <v>115000</v>
      </c>
      <c r="F12" s="34"/>
      <c r="G12" s="81">
        <v>103807</v>
      </c>
      <c r="H12" s="57">
        <f>'BUDGET 2026'!J12</f>
        <v>-11193</v>
      </c>
      <c r="I12" s="81">
        <v>106659.5</v>
      </c>
      <c r="J12" s="9">
        <v>88542.99</v>
      </c>
    </row>
    <row r="13" spans="2:26" ht="15.75" x14ac:dyDescent="0.25">
      <c r="B13" s="18" t="s">
        <v>6</v>
      </c>
      <c r="C13" s="42">
        <v>3</v>
      </c>
      <c r="D13" s="64">
        <v>30000</v>
      </c>
      <c r="E13" s="64">
        <f>'BUDGET 2026'!D13</f>
        <v>18000</v>
      </c>
      <c r="F13" s="34"/>
      <c r="G13" s="81">
        <v>16625</v>
      </c>
      <c r="H13" s="57">
        <f>'BUDGET 2026'!J13</f>
        <v>-13375</v>
      </c>
      <c r="I13" s="81">
        <v>26247.91</v>
      </c>
      <c r="J13" s="9">
        <v>54889.130000000005</v>
      </c>
    </row>
    <row r="14" spans="2:26" ht="15.75" x14ac:dyDescent="0.25">
      <c r="B14" s="18" t="s">
        <v>7</v>
      </c>
      <c r="C14" s="42">
        <v>4</v>
      </c>
      <c r="D14" s="64">
        <v>200</v>
      </c>
      <c r="E14" s="64">
        <f>'BUDGET 2026'!D14</f>
        <v>200</v>
      </c>
      <c r="F14" s="34"/>
      <c r="G14" s="81">
        <v>101</v>
      </c>
      <c r="H14" s="57">
        <f>'BUDGET 2026'!J14</f>
        <v>-399</v>
      </c>
      <c r="I14" s="81">
        <v>193.55</v>
      </c>
      <c r="J14" s="9">
        <v>253.15</v>
      </c>
    </row>
    <row r="15" spans="2:26" ht="15.75" x14ac:dyDescent="0.25">
      <c r="B15" s="18" t="s">
        <v>20</v>
      </c>
      <c r="C15" s="42"/>
      <c r="D15" s="64">
        <v>300</v>
      </c>
      <c r="E15" s="64">
        <f>'BUDGET 2026'!D15</f>
        <v>300</v>
      </c>
      <c r="F15" s="34"/>
      <c r="G15" s="81">
        <v>132</v>
      </c>
      <c r="H15" s="57">
        <f>'BUDGET 2026'!J15</f>
        <v>-168</v>
      </c>
      <c r="I15" s="81">
        <v>441</v>
      </c>
      <c r="J15" s="9">
        <v>336.2</v>
      </c>
    </row>
    <row r="16" spans="2:26" ht="15.75" x14ac:dyDescent="0.25">
      <c r="B16" s="18" t="s">
        <v>8</v>
      </c>
      <c r="C16" s="42">
        <v>5</v>
      </c>
      <c r="D16" s="64">
        <v>9000</v>
      </c>
      <c r="E16" s="64">
        <f>'BUDGET 2026'!D16</f>
        <v>9000</v>
      </c>
      <c r="F16" s="34"/>
      <c r="G16" s="81">
        <v>7481</v>
      </c>
      <c r="H16" s="57">
        <f>'BUDGET 2026'!J16</f>
        <v>-19</v>
      </c>
      <c r="I16" s="81">
        <v>2375.6999999999998</v>
      </c>
      <c r="J16" s="9">
        <v>3364</v>
      </c>
    </row>
    <row r="17" spans="2:24" ht="15.75" x14ac:dyDescent="0.25">
      <c r="B17" s="18" t="s">
        <v>19</v>
      </c>
      <c r="C17" s="42">
        <v>6</v>
      </c>
      <c r="D17" s="64">
        <v>0</v>
      </c>
      <c r="E17" s="64">
        <f>'BUDGET 2026'!D17</f>
        <v>0</v>
      </c>
      <c r="F17" s="34"/>
      <c r="G17" s="81">
        <v>11738</v>
      </c>
      <c r="H17" s="57">
        <f>'BUDGET 2026'!J17</f>
        <v>-3262</v>
      </c>
      <c r="I17" s="81">
        <v>13818.62</v>
      </c>
      <c r="J17" s="26">
        <v>15336.41</v>
      </c>
      <c r="L17" s="3"/>
      <c r="M17" s="4"/>
      <c r="N17" s="4"/>
      <c r="O17" s="4"/>
      <c r="P17" s="3"/>
      <c r="Q17" s="4"/>
      <c r="R17" s="5"/>
      <c r="S17" s="5"/>
      <c r="T17" s="5"/>
      <c r="U17" s="5"/>
      <c r="V17" s="3"/>
      <c r="W17" s="3"/>
      <c r="X17" s="4"/>
    </row>
    <row r="18" spans="2:24" ht="15.75" x14ac:dyDescent="0.25">
      <c r="B18" s="18" t="s">
        <v>17</v>
      </c>
      <c r="C18" s="42"/>
      <c r="D18" s="64">
        <v>0</v>
      </c>
      <c r="E18" s="64">
        <f>'BUDGET 2026'!D18</f>
        <v>0</v>
      </c>
      <c r="F18" s="34"/>
      <c r="G18" s="81">
        <v>20795</v>
      </c>
      <c r="H18" s="57">
        <f>'BUDGET 2026'!J18</f>
        <v>20795</v>
      </c>
      <c r="I18" s="81">
        <v>26522.400000000001</v>
      </c>
      <c r="J18" s="29">
        <v>30027</v>
      </c>
      <c r="M18" s="6"/>
      <c r="Q18" s="6"/>
      <c r="R18" s="6"/>
      <c r="S18" s="6"/>
      <c r="T18" s="6"/>
      <c r="U18" s="6"/>
      <c r="V18" s="6"/>
      <c r="W18" s="6"/>
      <c r="X18" s="6"/>
    </row>
    <row r="19" spans="2:24" ht="18" x14ac:dyDescent="0.4">
      <c r="B19" s="20" t="s">
        <v>9</v>
      </c>
      <c r="C19" s="42"/>
      <c r="D19" s="58">
        <f t="shared" ref="D19:H19" si="0">SUM(D11:D18)</f>
        <v>182500</v>
      </c>
      <c r="E19" s="58">
        <f t="shared" ref="E19" si="1">SUM(E11:E18)</f>
        <v>167500</v>
      </c>
      <c r="F19" s="28">
        <f t="shared" si="0"/>
        <v>0</v>
      </c>
      <c r="G19" s="58">
        <f t="shared" ref="G19" si="2">SUM(G11:G18)</f>
        <v>180321</v>
      </c>
      <c r="H19" s="58">
        <f t="shared" si="0"/>
        <v>-17979</v>
      </c>
      <c r="I19" s="28">
        <f t="shared" ref="I19" si="3">SUM(I11:I18)</f>
        <v>200509.28</v>
      </c>
      <c r="J19" s="28">
        <f t="shared" ref="J19" si="4">SUM(J11:J18)</f>
        <v>214213.16000000003</v>
      </c>
    </row>
    <row r="20" spans="2:24" ht="15.75" x14ac:dyDescent="0.25">
      <c r="B20" s="34"/>
      <c r="C20" s="42"/>
      <c r="D20" s="55"/>
      <c r="E20" s="55"/>
      <c r="F20" s="34"/>
      <c r="G20" s="55"/>
      <c r="H20" s="56"/>
      <c r="I20" s="9"/>
      <c r="J20" s="9"/>
    </row>
    <row r="21" spans="2:24" ht="15.75" x14ac:dyDescent="0.25">
      <c r="B21" s="23" t="s">
        <v>10</v>
      </c>
      <c r="C21" s="42"/>
      <c r="D21" s="65"/>
      <c r="E21" s="65"/>
      <c r="F21" s="34"/>
      <c r="G21" s="55"/>
      <c r="H21" s="56"/>
      <c r="I21" s="9"/>
      <c r="J21" s="9"/>
    </row>
    <row r="22" spans="2:24" ht="15.75" x14ac:dyDescent="0.25">
      <c r="B22" s="18" t="s">
        <v>11</v>
      </c>
      <c r="C22" s="42">
        <v>7</v>
      </c>
      <c r="D22" s="64">
        <v>60000</v>
      </c>
      <c r="E22" s="64">
        <f>'BUDGET 2026'!D22</f>
        <v>0</v>
      </c>
      <c r="F22" s="34"/>
      <c r="G22" s="81">
        <v>22600</v>
      </c>
      <c r="H22" s="57">
        <f>'BUDGET 2026'!J22</f>
        <v>-14500</v>
      </c>
      <c r="I22" s="81">
        <v>54240</v>
      </c>
      <c r="J22" s="9">
        <v>54240</v>
      </c>
      <c r="L22" s="9"/>
      <c r="M22" s="67"/>
    </row>
    <row r="23" spans="2:24" ht="15.75" x14ac:dyDescent="0.25">
      <c r="B23" s="18" t="s">
        <v>28</v>
      </c>
      <c r="C23" s="42">
        <v>8</v>
      </c>
      <c r="D23" s="64">
        <f>E79</f>
        <v>34000</v>
      </c>
      <c r="E23" s="64">
        <f>'BUDGET 2026'!D23</f>
        <v>0</v>
      </c>
      <c r="F23" s="34"/>
      <c r="G23" s="81">
        <v>48866</v>
      </c>
      <c r="H23" s="57">
        <f>'BUDGET 2026'!J23</f>
        <v>33241</v>
      </c>
      <c r="I23" s="81">
        <v>37942.850000000028</v>
      </c>
      <c r="J23" s="9">
        <v>36241.600000000006</v>
      </c>
      <c r="L23" s="9"/>
      <c r="M23" s="67"/>
    </row>
    <row r="24" spans="2:24" ht="15.75" x14ac:dyDescent="0.25">
      <c r="B24" s="18" t="s">
        <v>39</v>
      </c>
      <c r="C24" s="42">
        <v>9</v>
      </c>
      <c r="D24" s="64">
        <f>E86</f>
        <v>31000</v>
      </c>
      <c r="E24" s="64">
        <f>'BUDGET 2026'!D24</f>
        <v>35000</v>
      </c>
      <c r="F24" s="34"/>
      <c r="G24" s="81">
        <v>35295</v>
      </c>
      <c r="H24" s="57">
        <f>'BUDGET 2026'!J24</f>
        <v>8755</v>
      </c>
      <c r="I24" s="81">
        <v>26700.350000000006</v>
      </c>
      <c r="J24" s="9">
        <v>24356.599999999995</v>
      </c>
      <c r="L24" s="9"/>
      <c r="M24" s="67"/>
    </row>
    <row r="25" spans="2:24" ht="15.75" x14ac:dyDescent="0.25">
      <c r="B25" s="18" t="s">
        <v>12</v>
      </c>
      <c r="C25" s="42">
        <v>10</v>
      </c>
      <c r="D25" s="64">
        <v>5000</v>
      </c>
      <c r="E25" s="64">
        <f>'BUDGET 2026'!D25</f>
        <v>1000</v>
      </c>
      <c r="F25" s="34"/>
      <c r="G25" s="81">
        <v>0</v>
      </c>
      <c r="H25" s="57">
        <f>'BUDGET 2026'!J25</f>
        <v>-1000</v>
      </c>
      <c r="I25" s="81">
        <v>0</v>
      </c>
      <c r="J25" s="9">
        <v>0</v>
      </c>
      <c r="L25" s="9"/>
      <c r="M25" s="9"/>
    </row>
    <row r="26" spans="2:24" ht="15.75" x14ac:dyDescent="0.25">
      <c r="B26" s="18" t="s">
        <v>26</v>
      </c>
      <c r="C26" s="42">
        <v>11</v>
      </c>
      <c r="D26" s="64">
        <f>E93</f>
        <v>26000</v>
      </c>
      <c r="E26" s="64">
        <f>'BUDGET 2026'!D26</f>
        <v>26000</v>
      </c>
      <c r="F26" s="34"/>
      <c r="G26" s="81">
        <v>22269</v>
      </c>
      <c r="H26" s="57">
        <f>'BUDGET 2026'!J26</f>
        <v>-1031</v>
      </c>
      <c r="I26" s="81">
        <v>23423.88</v>
      </c>
      <c r="J26" s="9">
        <v>22441.105000000003</v>
      </c>
    </row>
    <row r="27" spans="2:24" ht="15.75" x14ac:dyDescent="0.25">
      <c r="B27" s="18" t="s">
        <v>13</v>
      </c>
      <c r="C27" s="42">
        <v>12</v>
      </c>
      <c r="D27" s="64">
        <f>G73</f>
        <v>30000</v>
      </c>
      <c r="E27" s="64">
        <f>'BUDGET 2026'!D27</f>
        <v>30000</v>
      </c>
      <c r="F27" s="34"/>
      <c r="G27" s="81">
        <v>17637</v>
      </c>
      <c r="H27" s="57">
        <f>'BUDGET 2026'!J27</f>
        <v>-8138</v>
      </c>
      <c r="I27" s="81">
        <v>11738.125</v>
      </c>
      <c r="J27" s="9">
        <v>6762.59</v>
      </c>
    </row>
    <row r="28" spans="2:24" ht="15.75" x14ac:dyDescent="0.25">
      <c r="B28" s="18" t="s">
        <v>14</v>
      </c>
      <c r="C28" s="42"/>
      <c r="D28" s="64">
        <v>3000</v>
      </c>
      <c r="E28" s="64">
        <f>'BUDGET 2026'!D28</f>
        <v>3000</v>
      </c>
      <c r="F28" s="34"/>
      <c r="G28" s="81">
        <v>0</v>
      </c>
      <c r="H28" s="57">
        <f>'BUDGET 2026'!J28</f>
        <v>-3000</v>
      </c>
      <c r="I28" s="81">
        <v>3000</v>
      </c>
      <c r="J28" s="9">
        <v>2509</v>
      </c>
    </row>
    <row r="29" spans="2:24" ht="15.75" x14ac:dyDescent="0.25">
      <c r="B29" s="18" t="s">
        <v>78</v>
      </c>
      <c r="C29" s="42"/>
      <c r="D29" s="64">
        <v>0</v>
      </c>
      <c r="E29" s="64">
        <f>'BUDGET 2026'!D29</f>
        <v>15000</v>
      </c>
      <c r="F29" s="34"/>
      <c r="G29" s="81">
        <v>7704</v>
      </c>
      <c r="H29" s="57">
        <f>'BUDGET 2026'!J29</f>
        <v>7704</v>
      </c>
      <c r="I29" s="81">
        <v>0</v>
      </c>
      <c r="J29" s="9">
        <v>0</v>
      </c>
    </row>
    <row r="30" spans="2:24" ht="15.75" x14ac:dyDescent="0.25">
      <c r="B30" s="18" t="s">
        <v>18</v>
      </c>
      <c r="C30" s="42"/>
      <c r="D30" s="64">
        <v>0</v>
      </c>
      <c r="E30" s="64">
        <f>'BUDGET 2026'!D30</f>
        <v>0</v>
      </c>
      <c r="F30" s="34"/>
      <c r="G30" s="81">
        <v>24183</v>
      </c>
      <c r="H30" s="57">
        <f>'BUDGET 2026'!J30</f>
        <v>24183</v>
      </c>
      <c r="I30" s="81">
        <v>26522.400000000001</v>
      </c>
      <c r="J30" s="9">
        <v>30027</v>
      </c>
    </row>
    <row r="31" spans="2:24" ht="18" x14ac:dyDescent="0.4">
      <c r="B31" s="20" t="s">
        <v>15</v>
      </c>
      <c r="C31" s="27"/>
      <c r="D31" s="58">
        <f t="shared" ref="D31:J31" si="5">SUM(D22:D30)</f>
        <v>189000</v>
      </c>
      <c r="E31" s="58">
        <f t="shared" si="5"/>
        <v>110000</v>
      </c>
      <c r="F31" s="28">
        <f t="shared" si="5"/>
        <v>0</v>
      </c>
      <c r="G31" s="58">
        <f>SUM(G22:G30)</f>
        <v>178554</v>
      </c>
      <c r="H31" s="58">
        <f t="shared" si="5"/>
        <v>46214</v>
      </c>
      <c r="I31" s="28">
        <f>SUM(I22:I30)</f>
        <v>183567.60500000004</v>
      </c>
      <c r="J31" s="28">
        <f t="shared" si="5"/>
        <v>176577.89499999999</v>
      </c>
    </row>
    <row r="32" spans="2:24" ht="18" customHeight="1" x14ac:dyDescent="0.4">
      <c r="B32" s="34"/>
      <c r="C32" s="9"/>
      <c r="D32" s="55"/>
      <c r="E32" s="55"/>
      <c r="F32" s="34"/>
      <c r="G32" s="55"/>
      <c r="H32" s="57"/>
      <c r="I32" s="30"/>
      <c r="J32" s="30"/>
    </row>
    <row r="33" spans="2:36" ht="16.5" thickBot="1" x14ac:dyDescent="0.3">
      <c r="B33" s="20" t="s">
        <v>16</v>
      </c>
      <c r="C33" s="31"/>
      <c r="D33" s="59">
        <f>D19-D31</f>
        <v>-6500</v>
      </c>
      <c r="E33" s="59">
        <f>E19-E31</f>
        <v>57500</v>
      </c>
      <c r="F33" s="34"/>
      <c r="G33" s="59">
        <f>G19-G31</f>
        <v>1767</v>
      </c>
      <c r="H33" s="32">
        <f>H19-H31</f>
        <v>-64193</v>
      </c>
      <c r="I33" s="32">
        <f>I19-I31</f>
        <v>16941.674999999959</v>
      </c>
      <c r="J33" s="32">
        <f>J19-J31</f>
        <v>37635.265000000043</v>
      </c>
    </row>
    <row r="34" spans="2:36" ht="16.5" thickTop="1" x14ac:dyDescent="0.25">
      <c r="B34" s="37"/>
      <c r="C34" s="34"/>
      <c r="D34" s="66"/>
      <c r="E34" s="38"/>
      <c r="F34" s="34"/>
      <c r="G34" s="55"/>
      <c r="H34" s="56"/>
      <c r="I34" s="36"/>
      <c r="J34" s="36"/>
    </row>
    <row r="35" spans="2:36" ht="15.75" x14ac:dyDescent="0.25">
      <c r="B35" s="39" t="s">
        <v>77</v>
      </c>
      <c r="C35" s="34"/>
      <c r="D35" s="56"/>
      <c r="E35" s="9"/>
      <c r="F35" s="34"/>
      <c r="G35" s="60"/>
      <c r="H35" s="60"/>
      <c r="I35" s="40"/>
      <c r="J35" s="40"/>
      <c r="K35" s="3"/>
      <c r="L35" s="3"/>
      <c r="M35" s="3"/>
      <c r="N35" s="4"/>
      <c r="O35" s="4"/>
      <c r="R35" s="4"/>
      <c r="S35" s="3"/>
      <c r="T35" s="4"/>
      <c r="U35" s="5"/>
    </row>
    <row r="36" spans="2:36" x14ac:dyDescent="0.25">
      <c r="E36" s="2"/>
      <c r="G36" s="14"/>
      <c r="H36" s="14"/>
      <c r="I36" s="14"/>
      <c r="J36" s="14"/>
      <c r="K36" s="14"/>
      <c r="L36" s="14"/>
      <c r="M36" s="14"/>
      <c r="N36" s="14"/>
      <c r="O36" s="14"/>
      <c r="R36" s="14"/>
      <c r="S36" s="14"/>
      <c r="T36" s="14"/>
      <c r="U36" s="14"/>
    </row>
    <row r="37" spans="2:36" x14ac:dyDescent="0.25">
      <c r="E37" s="2"/>
      <c r="G37" s="48"/>
    </row>
    <row r="38" spans="2:36" x14ac:dyDescent="0.25">
      <c r="B38" t="s">
        <v>29</v>
      </c>
      <c r="C38">
        <v>1</v>
      </c>
      <c r="D38" s="48" t="s">
        <v>97</v>
      </c>
      <c r="E38" s="2"/>
      <c r="G38" s="48"/>
      <c r="N38" s="3"/>
      <c r="O38" s="3"/>
      <c r="P38" s="4"/>
      <c r="Q38" s="3"/>
      <c r="R38" s="4"/>
      <c r="S38" s="4"/>
      <c r="T38" s="5"/>
      <c r="W38" s="5"/>
      <c r="X38" s="5"/>
      <c r="Y38" s="3"/>
      <c r="Z38" s="3"/>
      <c r="AA38" s="4"/>
      <c r="AB38" s="3"/>
      <c r="AC38" s="4"/>
      <c r="AD38" s="4"/>
      <c r="AE38" s="4"/>
      <c r="AF38" s="3"/>
      <c r="AG38" s="3"/>
      <c r="AH38" s="3"/>
      <c r="AI38" s="3"/>
    </row>
    <row r="39" spans="2:36" x14ac:dyDescent="0.25">
      <c r="E39" s="2"/>
      <c r="G39" s="48"/>
      <c r="N39" s="14"/>
      <c r="O39" s="14"/>
      <c r="P39" s="14"/>
      <c r="Q39" s="14"/>
      <c r="R39" s="14"/>
      <c r="S39" s="14"/>
      <c r="T39" s="14"/>
      <c r="W39" s="14"/>
      <c r="X39" s="14"/>
      <c r="Y39" s="14"/>
      <c r="Z39" s="14"/>
      <c r="AA39" s="14"/>
      <c r="AB39" s="14"/>
      <c r="AC39" s="14"/>
      <c r="AD39" s="14"/>
      <c r="AE39" s="14"/>
      <c r="AF39" s="14"/>
      <c r="AG39" s="14"/>
      <c r="AH39" s="14"/>
      <c r="AI39" s="14"/>
      <c r="AJ39" s="8"/>
    </row>
    <row r="40" spans="2:36" x14ac:dyDescent="0.25">
      <c r="B40" s="7"/>
      <c r="C40">
        <v>2</v>
      </c>
      <c r="D40" s="48" t="s">
        <v>98</v>
      </c>
      <c r="E40" s="2"/>
      <c r="G40" s="48"/>
    </row>
    <row r="41" spans="2:36" ht="15.75" x14ac:dyDescent="0.25">
      <c r="B41" s="12"/>
      <c r="E41" s="2"/>
      <c r="G41" s="48"/>
      <c r="T41" s="13"/>
    </row>
    <row r="42" spans="2:36" x14ac:dyDescent="0.25">
      <c r="B42" s="7"/>
      <c r="C42">
        <v>3</v>
      </c>
      <c r="D42" s="48" t="s">
        <v>100</v>
      </c>
      <c r="E42" s="2"/>
      <c r="G42" s="61"/>
      <c r="H42" s="61"/>
      <c r="I42" s="3"/>
      <c r="J42" s="3"/>
      <c r="K42" s="5"/>
      <c r="L42" s="5"/>
      <c r="M42" s="5"/>
    </row>
    <row r="43" spans="2:36" x14ac:dyDescent="0.25">
      <c r="B43" s="7"/>
      <c r="E43" s="10"/>
      <c r="G43" s="14"/>
      <c r="H43" s="14"/>
      <c r="I43" s="14"/>
      <c r="J43" s="14"/>
      <c r="K43" s="14"/>
      <c r="L43" s="14"/>
      <c r="M43" s="14"/>
    </row>
    <row r="44" spans="2:36" x14ac:dyDescent="0.25">
      <c r="B44" s="7"/>
      <c r="C44">
        <v>4</v>
      </c>
      <c r="D44" s="48" t="s">
        <v>99</v>
      </c>
      <c r="E44" s="10"/>
      <c r="G44" s="14"/>
      <c r="H44" s="14"/>
      <c r="I44" s="14"/>
      <c r="J44" s="14"/>
      <c r="K44" s="14"/>
      <c r="L44" s="14"/>
      <c r="M44" s="14"/>
    </row>
    <row r="45" spans="2:36" x14ac:dyDescent="0.25">
      <c r="B45" s="7"/>
      <c r="E45" s="10"/>
      <c r="G45" s="14"/>
      <c r="H45" s="14"/>
      <c r="I45" s="14"/>
      <c r="J45" s="14"/>
      <c r="K45" s="14"/>
      <c r="L45" s="14"/>
      <c r="M45" s="14"/>
    </row>
    <row r="46" spans="2:36" x14ac:dyDescent="0.25">
      <c r="B46" s="7"/>
      <c r="C46">
        <v>5</v>
      </c>
      <c r="D46" s="48" t="s">
        <v>66</v>
      </c>
      <c r="E46" s="10"/>
      <c r="G46" s="14"/>
      <c r="H46" s="14"/>
      <c r="I46" s="14"/>
      <c r="J46" s="14"/>
      <c r="K46" s="14"/>
      <c r="L46" s="14"/>
      <c r="M46" s="14"/>
    </row>
    <row r="47" spans="2:36" x14ac:dyDescent="0.25">
      <c r="B47" s="7"/>
      <c r="E47" s="10"/>
      <c r="G47" s="14"/>
      <c r="H47" s="14"/>
      <c r="I47" s="14"/>
      <c r="J47" s="14"/>
      <c r="K47" s="14"/>
      <c r="L47" s="14"/>
      <c r="M47" s="14"/>
    </row>
    <row r="48" spans="2:36" x14ac:dyDescent="0.25">
      <c r="B48" s="7"/>
      <c r="C48">
        <v>6</v>
      </c>
      <c r="D48" s="48" t="s">
        <v>85</v>
      </c>
      <c r="E48" s="10"/>
      <c r="G48" s="14"/>
      <c r="H48" s="14"/>
      <c r="I48" s="14"/>
      <c r="J48" s="14"/>
      <c r="K48" s="14"/>
      <c r="L48" s="14"/>
      <c r="M48" s="14"/>
    </row>
    <row r="49" spans="2:13" x14ac:dyDescent="0.25">
      <c r="B49" s="7"/>
      <c r="E49" s="10"/>
      <c r="G49" s="14"/>
      <c r="H49" s="14"/>
      <c r="I49" s="14"/>
      <c r="J49" s="14"/>
      <c r="K49" s="14"/>
      <c r="L49" s="14"/>
      <c r="M49" s="14"/>
    </row>
    <row r="50" spans="2:13" x14ac:dyDescent="0.25">
      <c r="B50" s="7"/>
      <c r="C50">
        <v>7</v>
      </c>
      <c r="D50" s="48" t="s">
        <v>101</v>
      </c>
      <c r="E50" s="10"/>
      <c r="G50" s="14"/>
      <c r="H50" s="14"/>
      <c r="I50" s="14"/>
      <c r="J50" s="14"/>
      <c r="K50" s="14"/>
      <c r="L50" s="14"/>
      <c r="M50" s="14"/>
    </row>
    <row r="51" spans="2:13" x14ac:dyDescent="0.25">
      <c r="B51" s="7"/>
      <c r="E51" s="10"/>
      <c r="G51" s="14"/>
      <c r="H51" s="14"/>
      <c r="I51" s="14"/>
      <c r="J51" s="14"/>
      <c r="K51" s="14"/>
      <c r="L51" s="14"/>
      <c r="M51" s="14"/>
    </row>
    <row r="52" spans="2:13" x14ac:dyDescent="0.25">
      <c r="B52" s="7"/>
      <c r="C52">
        <v>8</v>
      </c>
      <c r="D52" s="48" t="s">
        <v>101</v>
      </c>
      <c r="E52" s="10"/>
      <c r="G52" s="14"/>
      <c r="H52" s="14"/>
      <c r="I52" s="14"/>
      <c r="J52" s="14"/>
      <c r="K52" s="14"/>
      <c r="L52" s="14"/>
      <c r="M52" s="14"/>
    </row>
    <row r="53" spans="2:13" x14ac:dyDescent="0.25">
      <c r="B53" s="7"/>
      <c r="E53" s="10"/>
      <c r="G53" s="14"/>
      <c r="H53" s="14"/>
      <c r="I53" s="14"/>
      <c r="J53" s="14"/>
      <c r="K53" s="14"/>
      <c r="L53" s="14"/>
      <c r="M53" s="14"/>
    </row>
    <row r="54" spans="2:13" x14ac:dyDescent="0.25">
      <c r="B54" s="7"/>
      <c r="C54">
        <v>9</v>
      </c>
      <c r="D54" s="48" t="s">
        <v>102</v>
      </c>
      <c r="E54" s="10"/>
      <c r="G54" s="14"/>
      <c r="H54" s="14"/>
      <c r="I54" s="14"/>
      <c r="J54" s="14"/>
      <c r="K54" s="14"/>
      <c r="L54" s="14"/>
      <c r="M54" s="14"/>
    </row>
    <row r="55" spans="2:13" x14ac:dyDescent="0.25">
      <c r="B55" s="7"/>
      <c r="E55" s="10"/>
      <c r="G55" s="14"/>
      <c r="H55" s="14"/>
      <c r="I55" s="14"/>
      <c r="J55" s="14"/>
      <c r="K55" s="14"/>
      <c r="L55" s="14"/>
      <c r="M55" s="14"/>
    </row>
    <row r="56" spans="2:13" x14ac:dyDescent="0.25">
      <c r="B56" s="7"/>
      <c r="C56">
        <v>10</v>
      </c>
      <c r="D56" s="48" t="s">
        <v>103</v>
      </c>
      <c r="E56" s="10"/>
      <c r="G56" s="14"/>
      <c r="H56" s="14"/>
      <c r="I56" s="14"/>
      <c r="J56" s="14"/>
      <c r="K56" s="14"/>
      <c r="L56" s="14"/>
      <c r="M56" s="14"/>
    </row>
    <row r="57" spans="2:13" x14ac:dyDescent="0.25">
      <c r="B57" s="7"/>
      <c r="E57" s="10"/>
      <c r="G57" s="14"/>
      <c r="H57" s="14"/>
      <c r="I57" s="14"/>
      <c r="J57" s="14"/>
      <c r="K57" s="14"/>
      <c r="L57" s="14"/>
      <c r="M57" s="14"/>
    </row>
    <row r="58" spans="2:13" x14ac:dyDescent="0.25">
      <c r="B58" s="7"/>
      <c r="C58">
        <v>11</v>
      </c>
      <c r="D58" s="48" t="s">
        <v>104</v>
      </c>
      <c r="E58" s="10"/>
      <c r="G58" s="14"/>
      <c r="H58" s="14"/>
      <c r="I58" s="14"/>
      <c r="J58" s="14"/>
      <c r="K58" s="14"/>
      <c r="L58" s="14"/>
      <c r="M58" s="14"/>
    </row>
    <row r="59" spans="2:13" x14ac:dyDescent="0.25">
      <c r="B59" s="7"/>
      <c r="E59" s="10"/>
      <c r="G59" s="14"/>
      <c r="H59" s="14"/>
      <c r="I59" s="14"/>
      <c r="J59" s="14"/>
      <c r="K59" s="14"/>
      <c r="L59" s="14"/>
      <c r="M59" s="14"/>
    </row>
    <row r="60" spans="2:13" x14ac:dyDescent="0.25">
      <c r="B60" s="7"/>
      <c r="C60">
        <v>12</v>
      </c>
      <c r="D60" s="48" t="s">
        <v>30</v>
      </c>
      <c r="E60" s="10"/>
      <c r="G60" s="14"/>
      <c r="H60" s="14"/>
      <c r="I60" s="14"/>
      <c r="J60" s="14"/>
      <c r="K60" s="14"/>
    </row>
    <row r="61" spans="2:13" x14ac:dyDescent="0.25">
      <c r="B61" s="7"/>
      <c r="E61" s="10"/>
      <c r="G61" s="44" t="s">
        <v>2</v>
      </c>
    </row>
    <row r="62" spans="2:13" x14ac:dyDescent="0.25">
      <c r="B62" s="11"/>
      <c r="D62" s="43" t="s">
        <v>57</v>
      </c>
      <c r="E62" s="43"/>
      <c r="F62" s="43"/>
      <c r="G62" s="45">
        <f>150*15</f>
        <v>2250</v>
      </c>
      <c r="H62" s="79"/>
      <c r="I62" s="43"/>
      <c r="J62" s="79"/>
      <c r="K62" s="79"/>
      <c r="L62" s="79"/>
    </row>
    <row r="63" spans="2:13" s="68" customFormat="1" ht="30" customHeight="1" x14ac:dyDescent="0.25">
      <c r="B63" s="69"/>
      <c r="D63" s="70" t="s">
        <v>58</v>
      </c>
      <c r="E63" s="70"/>
      <c r="F63" s="70"/>
      <c r="G63" s="71">
        <v>8500</v>
      </c>
      <c r="H63" s="84" t="s">
        <v>61</v>
      </c>
      <c r="I63" s="84"/>
      <c r="J63" s="84"/>
      <c r="K63" s="84"/>
      <c r="L63" s="84"/>
    </row>
    <row r="64" spans="2:13" x14ac:dyDescent="0.25">
      <c r="B64" s="11"/>
      <c r="D64" s="43" t="s">
        <v>31</v>
      </c>
      <c r="E64" s="43"/>
      <c r="F64" s="43"/>
      <c r="G64" s="45">
        <v>7500</v>
      </c>
      <c r="H64" s="79" t="s">
        <v>105</v>
      </c>
      <c r="I64" s="43"/>
      <c r="J64" s="79"/>
      <c r="K64" s="79"/>
      <c r="L64" s="79"/>
    </row>
    <row r="65" spans="2:12" x14ac:dyDescent="0.25">
      <c r="B65" s="7"/>
      <c r="D65" s="46" t="s">
        <v>32</v>
      </c>
      <c r="E65" s="43"/>
      <c r="F65" s="43"/>
      <c r="G65" s="45">
        <v>375</v>
      </c>
      <c r="H65" s="79" t="s">
        <v>35</v>
      </c>
      <c r="I65" s="43"/>
      <c r="J65" s="79"/>
      <c r="K65" s="79"/>
      <c r="L65" s="79"/>
    </row>
    <row r="66" spans="2:12" x14ac:dyDescent="0.25">
      <c r="B66" s="7"/>
      <c r="D66" s="43" t="s">
        <v>33</v>
      </c>
      <c r="E66" s="43"/>
      <c r="F66" s="43"/>
      <c r="G66" s="45">
        <v>350</v>
      </c>
      <c r="H66" s="79" t="s">
        <v>54</v>
      </c>
      <c r="I66" s="43"/>
      <c r="J66" s="79"/>
      <c r="K66" s="79"/>
      <c r="L66" s="79"/>
    </row>
    <row r="67" spans="2:12" x14ac:dyDescent="0.25">
      <c r="D67" s="43" t="s">
        <v>40</v>
      </c>
      <c r="E67" s="43"/>
      <c r="F67" s="47"/>
      <c r="G67" s="45">
        <v>500</v>
      </c>
      <c r="H67" s="79"/>
      <c r="I67" s="43"/>
      <c r="J67" s="79"/>
      <c r="K67" s="79"/>
      <c r="L67" s="79"/>
    </row>
    <row r="68" spans="2:12" x14ac:dyDescent="0.25">
      <c r="D68" s="43" t="s">
        <v>37</v>
      </c>
      <c r="E68" s="43"/>
      <c r="F68" s="47"/>
      <c r="G68" s="45">
        <v>1000</v>
      </c>
      <c r="H68" s="79" t="s">
        <v>62</v>
      </c>
      <c r="I68" s="43"/>
      <c r="J68" s="79"/>
      <c r="K68" s="79"/>
      <c r="L68" s="79"/>
    </row>
    <row r="69" spans="2:12" x14ac:dyDescent="0.25">
      <c r="D69" s="43" t="s">
        <v>34</v>
      </c>
      <c r="E69" s="43"/>
      <c r="F69" s="47"/>
      <c r="G69" s="45">
        <v>800</v>
      </c>
      <c r="H69" s="79" t="s">
        <v>106</v>
      </c>
      <c r="I69" s="43"/>
      <c r="J69" s="79"/>
      <c r="K69" s="79"/>
      <c r="L69" s="79"/>
    </row>
    <row r="70" spans="2:12" x14ac:dyDescent="0.25">
      <c r="D70" s="43" t="s">
        <v>38</v>
      </c>
      <c r="G70" s="45">
        <v>6725</v>
      </c>
      <c r="H70" s="79" t="s">
        <v>55</v>
      </c>
      <c r="I70" s="43"/>
      <c r="J70" s="79"/>
      <c r="K70" s="79"/>
      <c r="L70" s="79"/>
    </row>
    <row r="71" spans="2:12" x14ac:dyDescent="0.25">
      <c r="D71" s="43" t="s">
        <v>36</v>
      </c>
      <c r="E71" s="43"/>
      <c r="F71" s="47"/>
      <c r="G71" s="45">
        <v>2000</v>
      </c>
      <c r="H71" s="43"/>
      <c r="I71" s="43"/>
      <c r="J71" s="79"/>
      <c r="K71" s="79"/>
      <c r="L71" s="79"/>
    </row>
    <row r="72" spans="2:12" x14ac:dyDescent="0.25">
      <c r="D72" s="43"/>
    </row>
    <row r="73" spans="2:12" x14ac:dyDescent="0.25">
      <c r="G73" s="44">
        <f>SUM(G62:G72)</f>
        <v>30000</v>
      </c>
    </row>
    <row r="76" spans="2:12" x14ac:dyDescent="0.25">
      <c r="B76" t="s">
        <v>46</v>
      </c>
      <c r="D76" s="48" t="s">
        <v>47</v>
      </c>
      <c r="E76" s="2">
        <v>12000</v>
      </c>
    </row>
    <row r="77" spans="2:12" x14ac:dyDescent="0.25">
      <c r="D77" s="48" t="s">
        <v>48</v>
      </c>
      <c r="E77" s="2">
        <v>12000</v>
      </c>
    </row>
    <row r="78" spans="2:12" x14ac:dyDescent="0.25">
      <c r="D78" s="48" t="s">
        <v>69</v>
      </c>
      <c r="E78" s="2">
        <v>10000</v>
      </c>
    </row>
    <row r="79" spans="2:12" x14ac:dyDescent="0.25">
      <c r="E79" s="2">
        <f>SUM(E76:E78)</f>
        <v>34000</v>
      </c>
    </row>
    <row r="80" spans="2:12" x14ac:dyDescent="0.25">
      <c r="E80" s="2"/>
    </row>
    <row r="81" spans="2:5" x14ac:dyDescent="0.25">
      <c r="B81" t="s">
        <v>41</v>
      </c>
      <c r="D81" s="48" t="s">
        <v>42</v>
      </c>
      <c r="E81" s="2">
        <v>24000</v>
      </c>
    </row>
    <row r="82" spans="2:5" x14ac:dyDescent="0.25">
      <c r="D82" s="48" t="s">
        <v>43</v>
      </c>
      <c r="E82" s="2">
        <v>1600</v>
      </c>
    </row>
    <row r="83" spans="2:5" x14ac:dyDescent="0.25">
      <c r="D83" s="48" t="s">
        <v>44</v>
      </c>
      <c r="E83" s="2">
        <v>1650</v>
      </c>
    </row>
    <row r="84" spans="2:5" x14ac:dyDescent="0.25">
      <c r="D84" s="48" t="s">
        <v>45</v>
      </c>
      <c r="E84" s="2">
        <v>600</v>
      </c>
    </row>
    <row r="85" spans="2:5" x14ac:dyDescent="0.25">
      <c r="D85" s="48" t="s">
        <v>75</v>
      </c>
      <c r="E85" s="2">
        <v>3150</v>
      </c>
    </row>
    <row r="86" spans="2:5" x14ac:dyDescent="0.25">
      <c r="E86" s="2">
        <f>SUM(E81:E85)</f>
        <v>31000</v>
      </c>
    </row>
    <row r="88" spans="2:5" x14ac:dyDescent="0.25">
      <c r="B88" t="s">
        <v>49</v>
      </c>
      <c r="D88" s="48" t="s">
        <v>42</v>
      </c>
      <c r="E88" s="2">
        <v>12000</v>
      </c>
    </row>
    <row r="89" spans="2:5" x14ac:dyDescent="0.25">
      <c r="D89" s="48" t="s">
        <v>50</v>
      </c>
      <c r="E89" s="2">
        <v>7200</v>
      </c>
    </row>
    <row r="90" spans="2:5" x14ac:dyDescent="0.25">
      <c r="D90" s="48" t="s">
        <v>51</v>
      </c>
      <c r="E90" s="2">
        <v>3000</v>
      </c>
    </row>
    <row r="91" spans="2:5" x14ac:dyDescent="0.25">
      <c r="D91" s="48" t="s">
        <v>52</v>
      </c>
      <c r="E91" s="2">
        <v>2000</v>
      </c>
    </row>
    <row r="92" spans="2:5" x14ac:dyDescent="0.25">
      <c r="D92" s="48" t="s">
        <v>53</v>
      </c>
      <c r="E92" s="2">
        <v>1800</v>
      </c>
    </row>
    <row r="93" spans="2:5" x14ac:dyDescent="0.25">
      <c r="E93" s="67">
        <f>SUM(E88:E92)</f>
        <v>26000</v>
      </c>
    </row>
  </sheetData>
  <mergeCells count="2">
    <mergeCell ref="B3:J3"/>
    <mergeCell ref="H63:L63"/>
  </mergeCells>
  <pageMargins left="0.25" right="0.25" top="0.75" bottom="0.75" header="0.3" footer="0.3"/>
  <pageSetup paperSize="9" scale="9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BUDGET 2026</vt:lpstr>
      <vt:lpstr>BUDGET 2027 (PROV)</vt:lpstr>
      <vt:lpstr>'BUDGET 2026'!Zone_d_impression</vt:lpstr>
      <vt:lpstr>'BUDGET 2027 (PROV)'!Zone_d_impression</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jurgstrittmatter</dc:creator>
  <cp:lastModifiedBy>Nan</cp:lastModifiedBy>
  <cp:lastPrinted>2025-04-01T17:46:57Z</cp:lastPrinted>
  <dcterms:created xsi:type="dcterms:W3CDTF">2013-11-04T17:09:46Z</dcterms:created>
  <dcterms:modified xsi:type="dcterms:W3CDTF">2026-05-13T08:11:11Z</dcterms:modified>
</cp:coreProperties>
</file>